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75" windowWidth="19320" windowHeight="11760" tabRatio="691" activeTab="6"/>
  </bookViews>
  <sheets>
    <sheet name="Инструкция" sheetId="1" r:id="rId1"/>
    <sheet name="списки" sheetId="3" r:id="rId2"/>
    <sheet name="Личная карточка" sheetId="2" r:id="rId3"/>
    <sheet name="НИД" sheetId="6" r:id="rId4"/>
    <sheet name="списки2" sheetId="9" state="hidden" r:id="rId5"/>
    <sheet name="Научные мероприятия" sheetId="7" r:id="rId6"/>
    <sheet name="Публикации" sheetId="4" r:id="rId7"/>
    <sheet name="Инновации" sheetId="5" r:id="rId8"/>
    <sheet name="НИРС" sheetId="10" r:id="rId9"/>
    <sheet name="Рейтинг" sheetId="8" r:id="rId10"/>
    <sheet name="Лист1" sheetId="11" r:id="rId11"/>
  </sheets>
  <externalReferences>
    <externalReference r:id="rId12"/>
  </externalReferences>
  <definedNames>
    <definedName name="без_звания">списки!$E$1:$E$3</definedName>
    <definedName name="Дальнее_зарубежье">списки2!$F$1:$F$5</definedName>
    <definedName name="Диплом_I_степени">списки2!$E$17:$E$25</definedName>
    <definedName name="Для_защиты_диссертации">списки!$E$51:$E$55</definedName>
    <definedName name="Международный">списки2!$C$6:$C$9</definedName>
    <definedName name="Минобрнауки_РФ">списки!$E$35:$E$38</definedName>
    <definedName name="Научно_технический_совет">списки!$E$27:$E$31</definedName>
    <definedName name="Патент_на_изобретение">списки!$E$42:$E$48</definedName>
    <definedName name="Председатель_совета">списки!$E$21:$E$24</definedName>
    <definedName name="РАН">списки!$E$14:$E$18</definedName>
    <definedName name="Учебное_пособие">списки!$C$38:$C$40</definedName>
  </definedNames>
  <calcPr calcId="125725"/>
  <customWorkbookViews>
    <customWorkbookView name="user_0 - Личное представление" guid="{FEC32B5E-59F5-4B5B-B8BF-1089EE4B4EAE}" mergeInterval="0" personalView="1" maximized="1" xWindow="1" yWindow="1" windowWidth="1676" windowHeight="850" tabRatio="691" activeSheetId="10"/>
  </customWorkbookViews>
</workbook>
</file>

<file path=xl/calcChain.xml><?xml version="1.0" encoding="utf-8"?>
<calcChain xmlns="http://schemas.openxmlformats.org/spreadsheetml/2006/main">
  <c r="K49" i="10"/>
  <c r="K50"/>
  <c r="Y50" s="1"/>
  <c r="Y43"/>
  <c r="Y44"/>
  <c r="Y45"/>
  <c r="Y46"/>
  <c r="Y47"/>
  <c r="Y48"/>
  <c r="Y49"/>
  <c r="Y51"/>
  <c r="K42"/>
  <c r="Y42" s="1"/>
  <c r="K43"/>
  <c r="K44"/>
  <c r="K45"/>
  <c r="K46"/>
  <c r="K47"/>
  <c r="K48"/>
  <c r="K41"/>
  <c r="Y41" s="1"/>
  <c r="J5" i="4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M4" s="1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G7" i="2"/>
  <c r="G11"/>
  <c r="G22"/>
  <c r="G23"/>
  <c r="G24"/>
  <c r="G27"/>
  <c r="G28"/>
  <c r="G29"/>
  <c r="G32"/>
  <c r="G33"/>
  <c r="G34"/>
  <c r="G37"/>
  <c r="G38"/>
  <c r="G39"/>
  <c r="G40"/>
  <c r="G41"/>
  <c r="G45"/>
  <c r="G46"/>
  <c r="G47"/>
  <c r="G48"/>
  <c r="G49"/>
  <c r="G52"/>
  <c r="G53"/>
  <c r="G54"/>
  <c r="G55"/>
  <c r="G56"/>
  <c r="G61"/>
  <c r="G62"/>
  <c r="G63"/>
  <c r="G64"/>
  <c r="G65"/>
  <c r="G68"/>
  <c r="G69"/>
  <c r="G70"/>
  <c r="G71"/>
  <c r="G72"/>
  <c r="G73"/>
  <c r="G74"/>
  <c r="G75"/>
  <c r="G76"/>
  <c r="G77"/>
  <c r="G78"/>
  <c r="G79"/>
  <c r="G80"/>
  <c r="G81"/>
  <c r="G82"/>
  <c r="L3" i="6"/>
  <c r="L2"/>
  <c r="R2" s="1"/>
  <c r="R93" s="1"/>
  <c r="C6" i="8" s="1"/>
  <c r="H2" i="6"/>
  <c r="M28" i="4"/>
  <c r="M29"/>
  <c r="M30"/>
  <c r="M31"/>
  <c r="M27"/>
  <c r="Y19" i="10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V47" i="5"/>
  <c r="V48"/>
  <c r="V49"/>
  <c r="V50"/>
  <c r="V51"/>
  <c r="V52"/>
  <c r="V53"/>
  <c r="V54"/>
  <c r="V55"/>
  <c r="V46"/>
  <c r="S19" i="7"/>
  <c r="S20"/>
  <c r="S21"/>
  <c r="S32"/>
  <c r="C7" i="8"/>
  <c r="S22" i="7"/>
  <c r="S18"/>
  <c r="V20" i="5"/>
  <c r="H3" i="6"/>
  <c r="Y57" i="10"/>
  <c r="Y58"/>
  <c r="Y59"/>
  <c r="Y60"/>
  <c r="Y61"/>
  <c r="Y62"/>
  <c r="Y63"/>
  <c r="Y64"/>
  <c r="Y65"/>
  <c r="Y56"/>
  <c r="Y69"/>
  <c r="Y70"/>
  <c r="Y71"/>
  <c r="Y72"/>
  <c r="Y73"/>
  <c r="Y74"/>
  <c r="Y75"/>
  <c r="Y76"/>
  <c r="Y77"/>
  <c r="Y78"/>
  <c r="V8" i="5"/>
  <c r="V9"/>
  <c r="V10"/>
  <c r="V11"/>
  <c r="V12"/>
  <c r="V13"/>
  <c r="V14"/>
  <c r="V15"/>
  <c r="V16"/>
  <c r="V7"/>
  <c r="V18"/>
  <c r="V21"/>
  <c r="V22"/>
  <c r="V23"/>
  <c r="V24"/>
  <c r="V25"/>
  <c r="V26"/>
  <c r="V27"/>
  <c r="V28"/>
  <c r="V29"/>
  <c r="V34"/>
  <c r="V35"/>
  <c r="V36"/>
  <c r="V37"/>
  <c r="V38"/>
  <c r="V39"/>
  <c r="V40"/>
  <c r="V41"/>
  <c r="V42"/>
  <c r="V33"/>
  <c r="Y83" i="10"/>
  <c r="Y84"/>
  <c r="Y85"/>
  <c r="Y86"/>
  <c r="Y87"/>
  <c r="Y88"/>
  <c r="Y89"/>
  <c r="Y90"/>
  <c r="Y91"/>
  <c r="Y82"/>
  <c r="Y18"/>
  <c r="Y4"/>
  <c r="Y5"/>
  <c r="Y6"/>
  <c r="Y7"/>
  <c r="Y8"/>
  <c r="Y9"/>
  <c r="Y10"/>
  <c r="Y11"/>
  <c r="Y12"/>
  <c r="Y13"/>
  <c r="Y14"/>
  <c r="Y3"/>
  <c r="R64" i="6"/>
  <c r="S3" i="7"/>
  <c r="S27"/>
  <c r="S28"/>
  <c r="S29"/>
  <c r="S30"/>
  <c r="S26"/>
  <c r="S14"/>
  <c r="S4"/>
  <c r="S5"/>
  <c r="S6"/>
  <c r="S7"/>
  <c r="S8"/>
  <c r="S9"/>
  <c r="S10"/>
  <c r="S11"/>
  <c r="S12"/>
  <c r="S13"/>
  <c r="R87" i="6"/>
  <c r="R88"/>
  <c r="R89"/>
  <c r="R90"/>
  <c r="R91"/>
  <c r="R86"/>
  <c r="R61"/>
  <c r="R62"/>
  <c r="R63"/>
  <c r="R65"/>
  <c r="R66"/>
  <c r="R67"/>
  <c r="R68"/>
  <c r="R69"/>
  <c r="R60"/>
  <c r="R47"/>
  <c r="R48"/>
  <c r="R49"/>
  <c r="R50"/>
  <c r="R51"/>
  <c r="R52"/>
  <c r="R53"/>
  <c r="R54"/>
  <c r="R55"/>
  <c r="R46"/>
  <c r="R41"/>
  <c r="R40"/>
  <c r="R37"/>
  <c r="R36"/>
  <c r="R35"/>
  <c r="R17"/>
  <c r="R18"/>
  <c r="R16"/>
  <c r="R7"/>
  <c r="R8"/>
  <c r="R9"/>
  <c r="R10"/>
  <c r="R11"/>
  <c r="R12"/>
  <c r="R3"/>
  <c r="V57" i="5"/>
  <c r="C9" i="8"/>
  <c r="G84" i="2"/>
  <c r="C5" i="8"/>
  <c r="Y93" i="10" l="1"/>
  <c r="C10" i="8" s="1"/>
  <c r="M33" i="4"/>
  <c r="C8" i="8" s="1"/>
  <c r="C12" l="1"/>
</calcChain>
</file>

<file path=xl/sharedStrings.xml><?xml version="1.0" encoding="utf-8"?>
<sst xmlns="http://schemas.openxmlformats.org/spreadsheetml/2006/main" count="2775" uniqueCount="2598">
  <si>
    <t>без степени</t>
  </si>
  <si>
    <t>кандидат наук</t>
  </si>
  <si>
    <t>доктор наук</t>
  </si>
  <si>
    <t>архитектуры</t>
  </si>
  <si>
    <t>биологических наук</t>
  </si>
  <si>
    <t>ветеринарных наук</t>
  </si>
  <si>
    <t>военных наук</t>
  </si>
  <si>
    <t>географических наук</t>
  </si>
  <si>
    <t>искусствоведения</t>
  </si>
  <si>
    <t>исторических наук</t>
  </si>
  <si>
    <t>культурологии</t>
  </si>
  <si>
    <t>медицинских наук</t>
  </si>
  <si>
    <t>педагогических наук</t>
  </si>
  <si>
    <t>политических наук</t>
  </si>
  <si>
    <t>психологических наук</t>
  </si>
  <si>
    <t>сельскохозяйственных наук</t>
  </si>
  <si>
    <t>социологических наук</t>
  </si>
  <si>
    <t>технических наук</t>
  </si>
  <si>
    <t>фармацевтических наук</t>
  </si>
  <si>
    <t>физико-математических наук</t>
  </si>
  <si>
    <t>филологических наук</t>
  </si>
  <si>
    <t>философских наук</t>
  </si>
  <si>
    <t>химических наук</t>
  </si>
  <si>
    <t>экономических наук</t>
  </si>
  <si>
    <t>юридических наук</t>
  </si>
  <si>
    <t>без звания</t>
  </si>
  <si>
    <t>доцент</t>
  </si>
  <si>
    <t>профессор</t>
  </si>
  <si>
    <t>по кафедре</t>
  </si>
  <si>
    <t>по специальности</t>
  </si>
  <si>
    <t>Строительного производства</t>
  </si>
  <si>
    <t>Строительных конструкций</t>
  </si>
  <si>
    <t>Производства строительных конструкций</t>
  </si>
  <si>
    <t>Автомобильных дорог</t>
  </si>
  <si>
    <t>Механики</t>
  </si>
  <si>
    <t>Графики и геодезии</t>
  </si>
  <si>
    <t>Физики</t>
  </si>
  <si>
    <t>Математики</t>
  </si>
  <si>
    <t>Энергетики и автоматизации производственных процессов</t>
  </si>
  <si>
    <t>Информационных технологий</t>
  </si>
  <si>
    <t>Оборудования лесного комплекса</t>
  </si>
  <si>
    <t>Технического сервиса</t>
  </si>
  <si>
    <t>Технологии деревообработки</t>
  </si>
  <si>
    <t>Лесоустройства</t>
  </si>
  <si>
    <t>Лесозащиты и охотоведения</t>
  </si>
  <si>
    <t>Лесоводства</t>
  </si>
  <si>
    <t>Лесных культур и почвоведения</t>
  </si>
  <si>
    <t>Ландшафтная архитектура и садово-парковое строительство</t>
  </si>
  <si>
    <t>Инженерной экологии и природоустройства</t>
  </si>
  <si>
    <t>Химии</t>
  </si>
  <si>
    <t>Инженерной психологии, педагогики и права</t>
  </si>
  <si>
    <t>Физвоспитания</t>
  </si>
  <si>
    <t>Радиационной экологии и безопасности жизнедеятельности</t>
  </si>
  <si>
    <t>Экономики и менеджмента</t>
  </si>
  <si>
    <t>Экономики и управления на предприятиях лесного комплекса и природопользования</t>
  </si>
  <si>
    <t>Государственного управления и финансов</t>
  </si>
  <si>
    <t>Русского и иностранных языков</t>
  </si>
  <si>
    <t>Философии, истории и социологии</t>
  </si>
  <si>
    <t>геолого-минералогических наук</t>
  </si>
  <si>
    <t>Личная карточка сотрудника</t>
  </si>
  <si>
    <t>Кафедра:</t>
  </si>
  <si>
    <t>Должность:</t>
  </si>
  <si>
    <t>Год рождения:</t>
  </si>
  <si>
    <t>шифр специальности:</t>
  </si>
  <si>
    <t>год присуждения:</t>
  </si>
  <si>
    <t>название каф./спец.</t>
  </si>
  <si>
    <t>SPIN-код:</t>
  </si>
  <si>
    <t>Персональный код карты
Российской науки</t>
  </si>
  <si>
    <t>Researcher ID:</t>
  </si>
  <si>
    <t>Область научных
интересов:</t>
  </si>
  <si>
    <t>Фамилия, имя, отчество:</t>
  </si>
  <si>
    <t>Ученая степень:</t>
  </si>
  <si>
    <t>Ученое звание:</t>
  </si>
  <si>
    <t>Действительный член</t>
  </si>
  <si>
    <t>Член-корреспондент</t>
  </si>
  <si>
    <t>РАО</t>
  </si>
  <si>
    <t>РАН</t>
  </si>
  <si>
    <t>РАСХН</t>
  </si>
  <si>
    <t>РААСН</t>
  </si>
  <si>
    <t>РАХ</t>
  </si>
  <si>
    <t>Членство в диссертационных советах</t>
  </si>
  <si>
    <t>Председатель совета</t>
  </si>
  <si>
    <t>Зам. председателя совета</t>
  </si>
  <si>
    <t>Член совета</t>
  </si>
  <si>
    <t>Ученый секретарь</t>
  </si>
  <si>
    <t>Научно-технический совет</t>
  </si>
  <si>
    <t>Координационный совет</t>
  </si>
  <si>
    <t>Экспертный совет</t>
  </si>
  <si>
    <t>Членство в иных научных сообществах</t>
  </si>
  <si>
    <t>название академии</t>
  </si>
  <si>
    <t>статус</t>
  </si>
  <si>
    <t>Шифр совета</t>
  </si>
  <si>
    <t>Статус в совете</t>
  </si>
  <si>
    <t>Специальность</t>
  </si>
  <si>
    <t>Организация, при которой существует совет</t>
  </si>
  <si>
    <t>Наименование сообщества</t>
  </si>
  <si>
    <t>Правительственные</t>
  </si>
  <si>
    <t>Другие</t>
  </si>
  <si>
    <t>Год присуждения</t>
  </si>
  <si>
    <t>рейтинг</t>
  </si>
  <si>
    <t>Государственные академии наук</t>
  </si>
  <si>
    <t>Негосударственные академии наук</t>
  </si>
  <si>
    <t>Зарубежные академии наук</t>
  </si>
  <si>
    <t>Организация, при которой существует научное сообщество</t>
  </si>
  <si>
    <t>Другое</t>
  </si>
  <si>
    <t>Комиссия при ведомстве</t>
  </si>
  <si>
    <t>Публикационная активность</t>
  </si>
  <si>
    <t>Наименование публикации</t>
  </si>
  <si>
    <t>Название издания</t>
  </si>
  <si>
    <t>Место издания</t>
  </si>
  <si>
    <t>Год
издания</t>
  </si>
  <si>
    <t>Номер</t>
  </si>
  <si>
    <t>Выпуск</t>
  </si>
  <si>
    <t>Том</t>
  </si>
  <si>
    <t>Страницы</t>
  </si>
  <si>
    <t>Соавторы</t>
  </si>
  <si>
    <t>Наличие в 
наукометрических 
базах</t>
  </si>
  <si>
    <t>WoS</t>
  </si>
  <si>
    <t>Scopus</t>
  </si>
  <si>
    <t>ВАК</t>
  </si>
  <si>
    <t>РИНЦ</t>
  </si>
  <si>
    <t>ERIH</t>
  </si>
  <si>
    <t>Суммарный рейтинг</t>
  </si>
  <si>
    <t>Наименование работы</t>
  </si>
  <si>
    <t>Тип работы</t>
  </si>
  <si>
    <t>ISBN издания</t>
  </si>
  <si>
    <t>Объем (стр.)</t>
  </si>
  <si>
    <t>Тираж издания</t>
  </si>
  <si>
    <t>Учебное пособие</t>
  </si>
  <si>
    <t>Учебник</t>
  </si>
  <si>
    <t>Монография</t>
  </si>
  <si>
    <t>Персональная карточка научной деятельности преподавателя</t>
  </si>
  <si>
    <t>Заполняя карточку, Вы соглашаетесь с правилами обработки и хранения персональных данных, принятых в БГИТА.</t>
  </si>
  <si>
    <t>звание:</t>
  </si>
  <si>
    <t>отрасль наук:</t>
  </si>
  <si>
    <t>Лист "Личная карточка" содержит основные сведения о сотруднике, его звания и должности, членства в советах и научных организациях, а также награды.</t>
  </si>
  <si>
    <t>Лист "Публикации" содержит информацию о выпущенных учебных статьях и пособиях.</t>
  </si>
  <si>
    <t>Лист "Инновации" отражает грантовую активность и результаты инновационной деятельности.</t>
  </si>
  <si>
    <t xml:space="preserve">Для редактирования Вам доступны только те ячейки, которые выделены цветом: </t>
  </si>
  <si>
    <t>поле, которое заполняется в зависимости от наличия у Вас тех или иных научных достижений.</t>
  </si>
  <si>
    <t xml:space="preserve"> поле, обязательное для заполнения.</t>
  </si>
  <si>
    <t>При недостаточной ширине ячейки курсор на следующем слове автомотически перейдет на следующую строку этой же ячейки.</t>
  </si>
  <si>
    <t>Минобрнауки РФ</t>
  </si>
  <si>
    <t>РФФИ</t>
  </si>
  <si>
    <t>РГНФ</t>
  </si>
  <si>
    <t>Ноу-хау</t>
  </si>
  <si>
    <t>Товарный знак</t>
  </si>
  <si>
    <t>Для защиты диссертации</t>
  </si>
  <si>
    <t>В учебном процессе</t>
  </si>
  <si>
    <t>Передан согласно лиценз. договору</t>
  </si>
  <si>
    <t>Продажа</t>
  </si>
  <si>
    <t>Постановка на бух. учет в академии</t>
  </si>
  <si>
    <t>Инновационная деятельность</t>
  </si>
  <si>
    <t>Грантовая активность</t>
  </si>
  <si>
    <t>Наименование конкурса</t>
  </si>
  <si>
    <t>Окончание
 работ</t>
  </si>
  <si>
    <t>Сроки выполнения работ</t>
  </si>
  <si>
    <t>Начало
работ</t>
  </si>
  <si>
    <t>Наименование 
финансирующей
организации</t>
  </si>
  <si>
    <t>Наименование конкурсной заявки</t>
  </si>
  <si>
    <t>Работа с результатами инновационной деятельности (РИД)</t>
  </si>
  <si>
    <t>Номер заявки</t>
  </si>
  <si>
    <t>Наименование РИД</t>
  </si>
  <si>
    <t>Авторский коллектив</t>
  </si>
  <si>
    <t>Дата подачи</t>
  </si>
  <si>
    <t>Номер
документа</t>
  </si>
  <si>
    <t>Дата
выдачи</t>
  </si>
  <si>
    <t>Сведения об использовании</t>
  </si>
  <si>
    <t>Наименование предприятия
(если есть лиц-ный договор)</t>
  </si>
  <si>
    <t>Экономический
эффект, тыс. руб.</t>
  </si>
  <si>
    <t>Ваш итоговый рейтинг:</t>
  </si>
  <si>
    <t>Из листа "Личная карточка"</t>
  </si>
  <si>
    <t>Из листа "Научные мероприятия"</t>
  </si>
  <si>
    <t>Из листа "Публикации"</t>
  </si>
  <si>
    <t>Из листа "Инновации"</t>
  </si>
  <si>
    <t>Всего:</t>
  </si>
  <si>
    <t>Из листа "НИД"</t>
  </si>
  <si>
    <t>Листы заполняются последовательно, переходы между листами осуществляются выбором листов:</t>
  </si>
  <si>
    <t xml:space="preserve">Будьте внимательны! Поля для заполнения на листах могут не вмещаться в рабочее пространство монитора, как по высоте, так и по ширине - </t>
  </si>
  <si>
    <t>поэтому убедитесь, что вы достигли краев листа и больше заполнять Вам нечего.</t>
  </si>
  <si>
    <t>При выборе заполняемой ячейки появится всплывающая подсказка о содержании ячейки; 
при этом ввод данных осуществляется либо выбором доступных вариантов из списка, либо простым заполнением ячейки.</t>
  </si>
  <si>
    <t>Результативность научно-исследовательской деятельности</t>
  </si>
  <si>
    <t>Защита диссертации на соискание ученой степени</t>
  </si>
  <si>
    <t>Получение ученого звания</t>
  </si>
  <si>
    <t>Руководство аспирантами</t>
  </si>
  <si>
    <t>№</t>
  </si>
  <si>
    <t>Ф.И.О. аспиранта</t>
  </si>
  <si>
    <t>Шифр специальности</t>
  </si>
  <si>
    <t>Наименование специальности</t>
  </si>
  <si>
    <t>Консультирование докторантов</t>
  </si>
  <si>
    <t>Ф.И.О. докторанта</t>
  </si>
  <si>
    <t>Руководство магистрантами</t>
  </si>
  <si>
    <t>Ф.И.О. магистранта</t>
  </si>
  <si>
    <t>Количество научных работ, защищенных под Вашим руководством</t>
  </si>
  <si>
    <t>Вид научной работы</t>
  </si>
  <si>
    <t>Количество человек</t>
  </si>
  <si>
    <t xml:space="preserve">Диссертации на соискание ученой степени </t>
  </si>
  <si>
    <t>кандидата наук</t>
  </si>
  <si>
    <t>доктора наук</t>
  </si>
  <si>
    <t xml:space="preserve">Магистерские выпускные квалификационные работы </t>
  </si>
  <si>
    <t>Оппонирование диссертаций на соискание ученой степени</t>
  </si>
  <si>
    <t>Количество диссертаций</t>
  </si>
  <si>
    <t>Рецензирование работ</t>
  </si>
  <si>
    <t>Членство в редколлегии</t>
  </si>
  <si>
    <t>Наименование издания</t>
  </si>
  <si>
    <t>Вид издания</t>
  </si>
  <si>
    <t>Наличие в наукометрической базе</t>
  </si>
  <si>
    <t>Членство в экспертных группах</t>
  </si>
  <si>
    <t>Статус отчитывающегося</t>
  </si>
  <si>
    <t>Статус мероприятия</t>
  </si>
  <si>
    <t>Тип мероприятия</t>
  </si>
  <si>
    <t>Наименование мероприятия</t>
  </si>
  <si>
    <t>Место проведения</t>
  </si>
  <si>
    <t>Сроки проведения</t>
  </si>
  <si>
    <t>Руководство научными объединениями</t>
  </si>
  <si>
    <t>Наименование объединения</t>
  </si>
  <si>
    <t>Тип объединения</t>
  </si>
  <si>
    <t>Документ о создании</t>
  </si>
  <si>
    <t>Наличие аккредитации</t>
  </si>
  <si>
    <t>Участие в научных мероприятиях</t>
  </si>
  <si>
    <t>Тип мероприятия (кроме выставок и конкурсов)</t>
  </si>
  <si>
    <t>Место проведения, организаторы</t>
  </si>
  <si>
    <t>Наименование выступления, публикации</t>
  </si>
  <si>
    <t>Участие в конкурсных мероприятиях</t>
  </si>
  <si>
    <t>Соисполнители</t>
  </si>
  <si>
    <t>Результат</t>
  </si>
  <si>
    <t>Организация и проведение научных мероприятий</t>
  </si>
  <si>
    <t>Территориальная принадлежность участников</t>
  </si>
  <si>
    <t>Страны-участники</t>
  </si>
  <si>
    <t>Количество участников</t>
  </si>
  <si>
    <t>Объем финансирования</t>
  </si>
  <si>
    <t>Источник финансирования</t>
  </si>
  <si>
    <t>Бюджетное финансирование</t>
  </si>
  <si>
    <t>Внебюджетное финансирование</t>
  </si>
  <si>
    <t>Результат мероприятия</t>
  </si>
  <si>
    <t>1 год</t>
  </si>
  <si>
    <t>научный журнал</t>
  </si>
  <si>
    <t>Web of Science</t>
  </si>
  <si>
    <t>Руководитель экспертной группы</t>
  </si>
  <si>
    <t>Дальнее зарубежье</t>
  </si>
  <si>
    <t>Председатель оргкомитета</t>
  </si>
  <si>
    <t>2 год</t>
  </si>
  <si>
    <t>сборник статей</t>
  </si>
  <si>
    <t>Член экспертной группы</t>
  </si>
  <si>
    <t>Страны СНГ</t>
  </si>
  <si>
    <t>Член оргкомитета</t>
  </si>
  <si>
    <t>3 год</t>
  </si>
  <si>
    <t>материалы конференции</t>
  </si>
  <si>
    <t>РФ</t>
  </si>
  <si>
    <t>Координатор мероприятия</t>
  </si>
  <si>
    <t>4 год</t>
  </si>
  <si>
    <t>монография</t>
  </si>
  <si>
    <t>Брянская область</t>
  </si>
  <si>
    <t>Член редколлегии сборника</t>
  </si>
  <si>
    <t>БГИТА</t>
  </si>
  <si>
    <t>есть</t>
  </si>
  <si>
    <t>Международный</t>
  </si>
  <si>
    <t>Конкурс</t>
  </si>
  <si>
    <t>Научная школа</t>
  </si>
  <si>
    <t>нет</t>
  </si>
  <si>
    <t>Всероссийский</t>
  </si>
  <si>
    <t>Фестиваль</t>
  </si>
  <si>
    <t>НОЦ</t>
  </si>
  <si>
    <t>Бюджетные средства</t>
  </si>
  <si>
    <t>Олимпиада</t>
  </si>
  <si>
    <t>НИЛ (проблемная)</t>
  </si>
  <si>
    <t>Внебюджетные средства</t>
  </si>
  <si>
    <t>Областной</t>
  </si>
  <si>
    <t>Выставка</t>
  </si>
  <si>
    <t>ОКБ</t>
  </si>
  <si>
    <t>Вузовский</t>
  </si>
  <si>
    <t>Проектная группа</t>
  </si>
  <si>
    <t>Студенческое ОКБ, ПГ, ПКБ и т.д.</t>
  </si>
  <si>
    <t>Конференция</t>
  </si>
  <si>
    <t>Семинар</t>
  </si>
  <si>
    <t>Автор</t>
  </si>
  <si>
    <t>Администрация Брянской области</t>
  </si>
  <si>
    <t>Конгресс</t>
  </si>
  <si>
    <t>Член авторского коллектива</t>
  </si>
  <si>
    <t>Форум</t>
  </si>
  <si>
    <t>Куратор экспозиции</t>
  </si>
  <si>
    <t>Симпозиум</t>
  </si>
  <si>
    <t>Внутренние гранты</t>
  </si>
  <si>
    <t>Диплом I степени</t>
  </si>
  <si>
    <t>Средства организаций и предприятий</t>
  </si>
  <si>
    <t>Диплом II степени</t>
  </si>
  <si>
    <t>Организационные взносы участников</t>
  </si>
  <si>
    <t>Диплом III степени</t>
  </si>
  <si>
    <t>Гран-при</t>
  </si>
  <si>
    <t>Грамота за I место</t>
  </si>
  <si>
    <t>Издание сборника материалов</t>
  </si>
  <si>
    <t>Грамота за II место</t>
  </si>
  <si>
    <t>Заключение договоров о сотрудничестве</t>
  </si>
  <si>
    <t>Грамота за III место</t>
  </si>
  <si>
    <t>Экономический эффект</t>
  </si>
  <si>
    <t>Золотая медаль</t>
  </si>
  <si>
    <t>Серебряная медаль</t>
  </si>
  <si>
    <t>Повышение квалификации</t>
  </si>
  <si>
    <t>Наименование организации</t>
  </si>
  <si>
    <t>Местоположение организации</t>
  </si>
  <si>
    <t>Вид повышения квалификации</t>
  </si>
  <si>
    <t>Вид документа</t>
  </si>
  <si>
    <t>Номер документа</t>
  </si>
  <si>
    <t>За рубежом</t>
  </si>
  <si>
    <t>удостоверение</t>
  </si>
  <si>
    <t>сертификат</t>
  </si>
  <si>
    <t>Сроки прохождения обучения</t>
  </si>
  <si>
    <t>курсы повышения квалификации</t>
  </si>
  <si>
    <t xml:space="preserve">стажировка </t>
  </si>
  <si>
    <t>Экспертиза научных работ</t>
  </si>
  <si>
    <t>Заочное</t>
  </si>
  <si>
    <t>Организаторы мероприятия</t>
  </si>
  <si>
    <t>Участие в конкурсных мероприятиях (кроме НИРС)</t>
  </si>
  <si>
    <t>медаль</t>
  </si>
  <si>
    <t>диплом</t>
  </si>
  <si>
    <t>Соавторы-студенты</t>
  </si>
  <si>
    <t>ФИО студентов</t>
  </si>
  <si>
    <t>Год обучения</t>
  </si>
  <si>
    <t>Региональный</t>
  </si>
  <si>
    <t>Лист "НИРС" сожержит информацию о научной работе, проведенной совместно со студентами.</t>
  </si>
  <si>
    <t>Лист "Научные мероприятия" содержит сведения об участии в научных и конкурсных мероприятиях.</t>
  </si>
  <si>
    <t>Лист "НИД" содержит результаты научно-исследовательской деятельности.</t>
  </si>
  <si>
    <t>Последний лист  - "Рейтинг" покажет Ваш итоговый рейтинг научной деятельности.</t>
  </si>
  <si>
    <t>РАМН</t>
  </si>
  <si>
    <t>Тип сообщества</t>
  </si>
  <si>
    <t>Государственные</t>
  </si>
  <si>
    <t>Негосударственные</t>
  </si>
  <si>
    <t>Звания и награды, полученные за НИД</t>
  </si>
  <si>
    <t>Название награды или знака отличия</t>
  </si>
  <si>
    <t>Звание заслуженного деятеля науки</t>
  </si>
  <si>
    <t>Знак почетного работника науки и техники</t>
  </si>
  <si>
    <t>Лауреат гос. премии за научные достижения</t>
  </si>
  <si>
    <t>Знак заслуженного ученого Брянской области</t>
  </si>
  <si>
    <t>Из листа "НИРС"</t>
  </si>
  <si>
    <t>Для удаления введенных данных из ячейки она выделяется и нажимается кнопка "Delete".</t>
  </si>
  <si>
    <t>нет в базах</t>
  </si>
  <si>
    <t>Форма состоит из инструкции по заполнению и 6 листов: личной карточки, НИД, научных мероприятий, публикаций, инноваций и НИРС.</t>
  </si>
  <si>
    <t>Издание учебных пособий (учебников) с грифом УМО и монографий</t>
  </si>
  <si>
    <t>Ссылка на страницу заявки в ФИПС</t>
  </si>
  <si>
    <t>Зарубежье</t>
  </si>
  <si>
    <t>Статус в проекте</t>
  </si>
  <si>
    <t>Руководитель</t>
  </si>
  <si>
    <t>Исполнитель</t>
  </si>
  <si>
    <t>РФФИ, РГНФ и т.д.</t>
  </si>
  <si>
    <t>Областной конкурс</t>
  </si>
  <si>
    <t>Негосударственный фонд</t>
  </si>
  <si>
    <t>Тип РИД</t>
  </si>
  <si>
    <t>Статус РИД</t>
  </si>
  <si>
    <t>Заявка</t>
  </si>
  <si>
    <t>Патент/свидетельство</t>
  </si>
  <si>
    <t>Студенты-соавторы</t>
  </si>
  <si>
    <t>Наименование конкурсной
заявки</t>
  </si>
  <si>
    <t>Ссылка на страницу
заявки в ФИПС</t>
  </si>
  <si>
    <t>ФИО студентов-соавторов</t>
  </si>
  <si>
    <t>Объем финансирования, тыс. руб.</t>
  </si>
  <si>
    <t>Если заявка поддержана</t>
  </si>
  <si>
    <t>Если заявка не поддержана</t>
  </si>
  <si>
    <t>Объем Финансирования, тыс. руб.</t>
  </si>
  <si>
    <t>После заполнения всех нужных листов и полей карточки, сохраните документ в формате: &lt;РейтингНИД_ФамилияИО&gt; (например: РейтингНИД_ИвановИИ)</t>
  </si>
  <si>
    <t>Изобретение</t>
  </si>
  <si>
    <t>Промышленный образец</t>
  </si>
  <si>
    <t>Программа для ЭВМ</t>
  </si>
  <si>
    <t>Полезная модель</t>
  </si>
  <si>
    <t>База данных</t>
  </si>
  <si>
    <t>Советник</t>
  </si>
  <si>
    <t>Работа с результатами интеллектуальной деятельности (РИД)</t>
  </si>
  <si>
    <t>Выполнение финансируемых НИР</t>
  </si>
  <si>
    <t>Бюджетный</t>
  </si>
  <si>
    <t>Внебюджетный</t>
  </si>
  <si>
    <t>Тема НИР</t>
  </si>
  <si>
    <t>Объем финансирования, в тыс. руб.</t>
  </si>
  <si>
    <t>Статус в НИР</t>
  </si>
  <si>
    <t>Перед Вами индивидуальная карточка, которая учитывает все аспекты Вашей научной деятельности за предудущий учебный год, 
по результатам которой Вам будет выставлен Ваш личный рейтинг.</t>
  </si>
  <si>
    <r>
      <t xml:space="preserve">и отправьте на электронный адрес </t>
    </r>
    <r>
      <rPr>
        <b/>
        <sz val="16"/>
        <color indexed="10"/>
        <rFont val="Calibri"/>
        <family val="2"/>
        <charset val="204"/>
      </rPr>
      <t>niubgita@gmail.com</t>
    </r>
    <r>
      <rPr>
        <b/>
        <sz val="11"/>
        <color indexed="10"/>
        <rFont val="Calibri"/>
        <family val="2"/>
        <charset val="204"/>
      </rPr>
      <t xml:space="preserve"> или скиньте на медиа-сервер по адресу Информация:\Отделы\НИУ\Общая папка\заполнение рейтинга</t>
    </r>
  </si>
  <si>
    <t>По вопросам, связанным с заполнением формы, обращайтесь отдел информатизации или НИУ.</t>
  </si>
  <si>
    <t>Год защиты</t>
  </si>
  <si>
    <t>Материаловедение и машиноведение</t>
  </si>
  <si>
    <t>йцуйцу</t>
  </si>
  <si>
    <t>11111</t>
  </si>
  <si>
    <t>йцу</t>
  </si>
  <si>
    <t>Подтверждающие документы</t>
  </si>
  <si>
    <t>Acarina</t>
  </si>
  <si>
    <t xml:space="preserve">Acoustical Physics </t>
  </si>
  <si>
    <t>Acta Naturae</t>
  </si>
  <si>
    <t>Algebra and Logic</t>
  </si>
  <si>
    <t>Applied Biochemistry and Microbiology</t>
  </si>
  <si>
    <t>Arthropoda Selecta</t>
  </si>
  <si>
    <t>Astronomy Letters</t>
  </si>
  <si>
    <t>Astronomy Reports</t>
  </si>
  <si>
    <t>Astrophysical Bulletin</t>
  </si>
  <si>
    <t>Automation and Remote Control</t>
  </si>
  <si>
    <t>Avian ecology and behaviour</t>
  </si>
  <si>
    <t>Biochemistry (Moscow)</t>
  </si>
  <si>
    <t>Biology Bulletin</t>
  </si>
  <si>
    <t>Bulletin of Experimental Biology and Medicine</t>
  </si>
  <si>
    <t>Bulletin of the Lebedev Physics Institute</t>
  </si>
  <si>
    <t>Chemistry and Technology of Fuels and Oils</t>
  </si>
  <si>
    <t>Colloid Journal</t>
  </si>
  <si>
    <t>Combustion, Explosion and Shock Waves</t>
  </si>
  <si>
    <t>Comparative Cytogenetics</t>
  </si>
  <si>
    <t>Computational Mathematics and Mathematical Physics</t>
  </si>
  <si>
    <t>Contemporary Problems of Ecology</t>
  </si>
  <si>
    <t>Cosmic Research</t>
  </si>
  <si>
    <t>Crystallography Reports</t>
  </si>
  <si>
    <t>Differential Equations</t>
  </si>
  <si>
    <t>Doklady Biochemistry and Biophysics</t>
  </si>
  <si>
    <t>Doklady Chemistry</t>
  </si>
  <si>
    <t>Doklady Earth Sciences</t>
  </si>
  <si>
    <t>Doklady Mathematics</t>
  </si>
  <si>
    <t>Doklady Physical Chemistry</t>
  </si>
  <si>
    <t>Doklady Physics</t>
  </si>
  <si>
    <t>Eurasian Soil Science</t>
  </si>
  <si>
    <t>Far Eastern Entomologist</t>
  </si>
  <si>
    <t xml:space="preserve">Fibre Chemistry </t>
  </si>
  <si>
    <t>Fluid Dynamics</t>
  </si>
  <si>
    <t>Functional Analysis and its Applications</t>
  </si>
  <si>
    <t>Geochemistry International</t>
  </si>
  <si>
    <t>Geology of Ore Deposits</t>
  </si>
  <si>
    <t>Geomagnetism and Aeronomy</t>
  </si>
  <si>
    <t>Geotectonics</t>
  </si>
  <si>
    <t>Glass and Ceramics</t>
  </si>
  <si>
    <t>Glass Physics and Chemistry</t>
  </si>
  <si>
    <t>Gravitation and Cosmology</t>
  </si>
  <si>
    <t>Herald of the Russian Academy of Sciences</t>
  </si>
  <si>
    <t>High Energy Chemistry</t>
  </si>
  <si>
    <t>High Temperature</t>
  </si>
  <si>
    <t>Human Physiology</t>
  </si>
  <si>
    <t>Inland Water Biology</t>
  </si>
  <si>
    <t>Inorganic Materials</t>
  </si>
  <si>
    <t>Instruments and Experimental Techniques</t>
  </si>
  <si>
    <t>Invertebrate Zoology (Зоология беспозвоночных)</t>
  </si>
  <si>
    <t>Izvestiya. Atmospheric and Oceanic Physics</t>
  </si>
  <si>
    <t>Izvestiya. Mathematics</t>
  </si>
  <si>
    <t>Izvestiya. Physics of the Solid Earth</t>
  </si>
  <si>
    <t>JETP Letters</t>
  </si>
  <si>
    <t>Journal of Analytical Chemistry</t>
  </si>
  <si>
    <t>Journal of Applied Mathematics and Mechanics (PMM Journal of Applied Mathematics and Mechanics)</t>
  </si>
  <si>
    <t>Journal of Applied Mechanics and Technical Physics</t>
  </si>
  <si>
    <t>Journal of Communications Technology and Electronics</t>
  </si>
  <si>
    <t>Journal of Computer and System Sciences International</t>
  </si>
  <si>
    <t xml:space="preserve">Journal of Engineering Thermophysics </t>
  </si>
  <si>
    <t>Journal of Evolutionary Biochemistry and Physiology</t>
  </si>
  <si>
    <t>Journal of Experimental and Theoretical Physics</t>
  </si>
  <si>
    <t>Journal of Mining Science</t>
  </si>
  <si>
    <t>Journal of Optical Technology</t>
  </si>
  <si>
    <t>Journal of Russian Laser Research</t>
  </si>
  <si>
    <t>Journal of Structural Chemistry</t>
  </si>
  <si>
    <t>Journal of Volcanology and Seismology</t>
  </si>
  <si>
    <t>Kinetics and Catalysis</t>
  </si>
  <si>
    <t>Laser Physics</t>
  </si>
  <si>
    <t>Laser Physics Letters</t>
  </si>
  <si>
    <t>Light and Engineering</t>
  </si>
  <si>
    <t>Lithology and Mineral Resources</t>
  </si>
  <si>
    <t>Markov Processes and Related Fields</t>
  </si>
  <si>
    <t>Mathematical Notes</t>
  </si>
  <si>
    <t>Measurement Techniques</t>
  </si>
  <si>
    <t>Mechanics of Solids</t>
  </si>
  <si>
    <t xml:space="preserve">Mendeleev Communications   </t>
  </si>
  <si>
    <t>Metal Science and Heat Treatment</t>
  </si>
  <si>
    <t>Metallurgist</t>
  </si>
  <si>
    <t>Microbiology</t>
  </si>
  <si>
    <t>Molecular Biology</t>
  </si>
  <si>
    <t>Moscow Mathematical Journal</t>
  </si>
  <si>
    <t>Moscow University Physics Bulletin</t>
  </si>
  <si>
    <t>Neurochemical Journal</t>
  </si>
  <si>
    <t>Oceanology</t>
  </si>
  <si>
    <t>Optics and Spectroscopy</t>
  </si>
  <si>
    <t>Paleontological Journal</t>
  </si>
  <si>
    <t>Petroleum Chemistry</t>
  </si>
  <si>
    <t>Petrology</t>
  </si>
  <si>
    <t>Pharmaceutical Chemistry Journal</t>
  </si>
  <si>
    <t>Physics - Uspekhi</t>
  </si>
  <si>
    <t>Physics of Atomic Nuclei</t>
  </si>
  <si>
    <t>Physics of Metals and Metallography</t>
  </si>
  <si>
    <t>Physics of Particles and Nuclei</t>
  </si>
  <si>
    <t>Physics of the Solid State</t>
  </si>
  <si>
    <t>Physics of Wave Phenomena</t>
  </si>
  <si>
    <t>Plasma Physics Reports</t>
  </si>
  <si>
    <t>Polymer Science, Series A</t>
  </si>
  <si>
    <t>Polymer Science, Series B</t>
  </si>
  <si>
    <t>Polymer Science, Series C</t>
  </si>
  <si>
    <t>Problems of Information Transmission</t>
  </si>
  <si>
    <t>Proceedings of the Steklov Institute of Mathematics</t>
  </si>
  <si>
    <t>Programming and Computer Software</t>
  </si>
  <si>
    <t>Protection of Metals and Physical Chemistry of Surfaces</t>
  </si>
  <si>
    <t>Protistology</t>
  </si>
  <si>
    <t>Quantum Electronics</t>
  </si>
  <si>
    <t>Radiophysics and Quantum Electronics</t>
  </si>
  <si>
    <t>Refractories and Industrial Ceramics</t>
  </si>
  <si>
    <t>Regular and Chaotic Dynamics</t>
  </si>
  <si>
    <t>Reviews on Advanced Materials Science</t>
  </si>
  <si>
    <t>Russian Chemical Bulletin</t>
  </si>
  <si>
    <t>Russian Chemical Reviews</t>
  </si>
  <si>
    <t>Russian Entomological Journal</t>
  </si>
  <si>
    <t>Russian Geology and Geophysics</t>
  </si>
  <si>
    <t>Russian Journal of Applied Chemistry</t>
  </si>
  <si>
    <t>Russian Journal of Bioorganic Chemistry</t>
  </si>
  <si>
    <t>Russian Journal of Coordination Chemistry</t>
  </si>
  <si>
    <t>Russian Journal of Developmental Biology</t>
  </si>
  <si>
    <t>Russian Journal of Ecology</t>
  </si>
  <si>
    <t>Russian Journal of Electrochemistry</t>
  </si>
  <si>
    <t>Russian Journal of General Chemistry</t>
  </si>
  <si>
    <t>Russian Journal of Genetics</t>
  </si>
  <si>
    <t>Russian Journal of Herpetology</t>
  </si>
  <si>
    <t>Russian Journal of Inorganic Chemistry</t>
  </si>
  <si>
    <t>Russian Journal of Marine Biology</t>
  </si>
  <si>
    <t>Russian Journal of Mathematical Physics</t>
  </si>
  <si>
    <t>Russian Journal of Nematology</t>
  </si>
  <si>
    <t>Russian Journal of Nondestructive Testing</t>
  </si>
  <si>
    <t>Russian Journal of Non-Ferrous Metals</t>
  </si>
  <si>
    <t>Russian Journal of Numerical Analysis and Mathematical Modelling</t>
  </si>
  <si>
    <t>Russian Journal of Organic Chemistry</t>
  </si>
  <si>
    <t>Russian Journal of Pacific Geology</t>
  </si>
  <si>
    <t>Russian Journal of Physical Chemistry A. Focus on Chemistry</t>
  </si>
  <si>
    <t>Russian Journal of Physical Chemistry B. Focus on Physics</t>
  </si>
  <si>
    <t>Russian Journal of Plant Physiology</t>
  </si>
  <si>
    <t>Russian Journal of Theriology</t>
  </si>
  <si>
    <t>Russian Mathematical Surveys</t>
  </si>
  <si>
    <t>Russian Meteorology and Hydrology</t>
  </si>
  <si>
    <t>Russian Physics Journal</t>
  </si>
  <si>
    <t>Russian Politics and Law</t>
  </si>
  <si>
    <t>Russian Studies in Literature</t>
  </si>
  <si>
    <t>Russian Studies in Philosophy</t>
  </si>
  <si>
    <t>Ruthenica</t>
  </si>
  <si>
    <t>Semiconductors</t>
  </si>
  <si>
    <t>Siberian Mathematical Journal</t>
  </si>
  <si>
    <t>Soil Mechanics and Foundation Engineering</t>
  </si>
  <si>
    <t>Solar System Research</t>
  </si>
  <si>
    <t>Solid Fuel Chemistry</t>
  </si>
  <si>
    <t>St Petersburg Mathematical Journal</t>
  </si>
  <si>
    <t>Stratigraphy and Geological Correlation</t>
  </si>
  <si>
    <t>Technical Physics</t>
  </si>
  <si>
    <t>Technical Physics Letters</t>
  </si>
  <si>
    <t>Theoretical and Mathematical Physics</t>
  </si>
  <si>
    <t>Theoretical Foundations of Chemical Engineering</t>
  </si>
  <si>
    <t>Theory of Probability and its Applications</t>
  </si>
  <si>
    <t>Thermophysics and Aeromechanics</t>
  </si>
  <si>
    <t>Water Resources</t>
  </si>
  <si>
    <t>Zoosystematica Rossica</t>
  </si>
  <si>
    <t>Автоматика и телемеханика</t>
  </si>
  <si>
    <t>Агрохимия</t>
  </si>
  <si>
    <t>Акустический журнал</t>
  </si>
  <si>
    <t>Алгебра и анализ</t>
  </si>
  <si>
    <t>Алгебра и логика</t>
  </si>
  <si>
    <t>Анестезиология и реаниматология</t>
  </si>
  <si>
    <t>Антибиотики и химиотерапия</t>
  </si>
  <si>
    <t>Архив патологии</t>
  </si>
  <si>
    <t>Астрономический вестник</t>
  </si>
  <si>
    <t>Астрономический журнал</t>
  </si>
  <si>
    <t>Астрофизический бюллетень</t>
  </si>
  <si>
    <t>Атомная энергия</t>
  </si>
  <si>
    <t>Биологические мембраны</t>
  </si>
  <si>
    <t>Биология внутренних вод</t>
  </si>
  <si>
    <t>Биология моря</t>
  </si>
  <si>
    <t>Биомедицинская химия</t>
  </si>
  <si>
    <t>Биоорганическая химия</t>
  </si>
  <si>
    <t>Биотехнология</t>
  </si>
  <si>
    <t>Биофизика</t>
  </si>
  <si>
    <t>Биохимия</t>
  </si>
  <si>
    <t>Ботанический журнал</t>
  </si>
  <si>
    <t>Бюллетень Московского общества испытателей природы. Биологический отдел</t>
  </si>
  <si>
    <t>Бюллетень Московского общества испытателей природы. Отдел геологический</t>
  </si>
  <si>
    <t>Бюллетень экспериментальной биологии и медицины</t>
  </si>
  <si>
    <t>Вестник Воронежского государственного университета. Серия Геология</t>
  </si>
  <si>
    <t>Вестник дерматологии и венерологии</t>
  </si>
  <si>
    <t>Вестник Московского университета. Серия 16. Биология</t>
  </si>
  <si>
    <t>Вестник Московского университета. Серия 17. Почвоведение</t>
  </si>
  <si>
    <t>Вестник Московского университета. Серия 3. Физика и астрономия</t>
  </si>
  <si>
    <t>Вестник НПО им. С.А. Лавочкина</t>
  </si>
  <si>
    <t>Вестник оториноларингологии</t>
  </si>
  <si>
    <t>Вестник Российской академии медицинских наук</t>
  </si>
  <si>
    <t>Вестник Российской академии наук</t>
  </si>
  <si>
    <t>Вестник Санкт-Петербургского университета. Серия 3. Биология</t>
  </si>
  <si>
    <t>Вестник Санкт-Петербургского университета. Серия 7. Геология. География</t>
  </si>
  <si>
    <t>Вестник Томского государственного университета. Биология</t>
  </si>
  <si>
    <t xml:space="preserve">Водные ресурсы    </t>
  </si>
  <si>
    <t>Вопросы атомной науки и техники. Серия Термоядерный синтез</t>
  </si>
  <si>
    <t>Вопросы атомной науки и техники. Серия: Физика ядерных реакторов</t>
  </si>
  <si>
    <t>Вопросы вирусологии</t>
  </si>
  <si>
    <t>Вопросы истории</t>
  </si>
  <si>
    <t xml:space="preserve">Вопросы ихтиологии    </t>
  </si>
  <si>
    <t>Вопросы питания</t>
  </si>
  <si>
    <t>Вопросы психологии</t>
  </si>
  <si>
    <t>Вопросы философии</t>
  </si>
  <si>
    <t>Вопросы языкознания</t>
  </si>
  <si>
    <t>Вопросы материаловедения</t>
  </si>
  <si>
    <t>Вопросы онкологии</t>
  </si>
  <si>
    <t>Вулканология и сейсмология</t>
  </si>
  <si>
    <t xml:space="preserve">Высокомолекулярные соединения. Серия А    </t>
  </si>
  <si>
    <t xml:space="preserve">Высокомолекулярные соединения. Серия Б    </t>
  </si>
  <si>
    <t xml:space="preserve">Высокомолекулярные соединения. Серия С    </t>
  </si>
  <si>
    <t xml:space="preserve">Гематология и трансфузиология </t>
  </si>
  <si>
    <t>Генетика</t>
  </si>
  <si>
    <t>Геология и геофизика</t>
  </si>
  <si>
    <t xml:space="preserve">Геология рудных месторождений    </t>
  </si>
  <si>
    <t>Геомагнетизм и аэрономия</t>
  </si>
  <si>
    <t>Геоморфология</t>
  </si>
  <si>
    <t>Геотектоника</t>
  </si>
  <si>
    <t>Геофизические процессы и биосфера</t>
  </si>
  <si>
    <t>Геохимия</t>
  </si>
  <si>
    <t>Геоэкология, инженерная геология, гидрогеология, геокриология</t>
  </si>
  <si>
    <t>Гигиена и санитария</t>
  </si>
  <si>
    <t>Государство, религия, церковь в России и за рубежом</t>
  </si>
  <si>
    <t xml:space="preserve">Датчики и системы </t>
  </si>
  <si>
    <t>Дефектоскопия</t>
  </si>
  <si>
    <t>Дифференциальные уравнения и процессы управления</t>
  </si>
  <si>
    <t>Дифференциальные уравнения </t>
  </si>
  <si>
    <t>Доклады Академии наук</t>
  </si>
  <si>
    <t>Доклады Российской академии сельскохозяйственных наук</t>
  </si>
  <si>
    <t>Евразиатский энтомологический журнал</t>
  </si>
  <si>
    <t xml:space="preserve">Журнал аналитической химии    </t>
  </si>
  <si>
    <t>Журнал высшей нервной деятельности им. И.П. Павлова</t>
  </si>
  <si>
    <t>Журнал вычислительной математики и математической физики</t>
  </si>
  <si>
    <t>Журнал микробиологии, эпидемиологии и иммунобиологии</t>
  </si>
  <si>
    <t>Журнал неорганической химии</t>
  </si>
  <si>
    <t>Журнал общей биологии</t>
  </si>
  <si>
    <t>Журнал общей химии</t>
  </si>
  <si>
    <t>Журнал органической химии</t>
  </si>
  <si>
    <t xml:space="preserve">Журнал прикладной химии    </t>
  </si>
  <si>
    <t>Журнал Сибирского федерального университета. Серия Биология</t>
  </si>
  <si>
    <t>Журнал структурной химии</t>
  </si>
  <si>
    <t xml:space="preserve">Журнал технической физики </t>
  </si>
  <si>
    <t>Журнал физической химии</t>
  </si>
  <si>
    <t>Журнал эволюционной биохимии и физиологии</t>
  </si>
  <si>
    <t xml:space="preserve">Журнал экспериментальной и теоретической физики    </t>
  </si>
  <si>
    <t>Заводская лаборатория. Диагностика материалов</t>
  </si>
  <si>
    <t>Записки Всероссийского минералогического общества</t>
  </si>
  <si>
    <t xml:space="preserve">Зоологический журнал </t>
  </si>
  <si>
    <t xml:space="preserve">Известия Академии наук. Серия химическая  </t>
  </si>
  <si>
    <t>Известия высших учебных заведений. Порошковая металлургия и функциональные покрытия</t>
  </si>
  <si>
    <t>Известия высших учебных заведений. Радиофизика</t>
  </si>
  <si>
    <t>Известия высших учебных заведений. Северо-Кавказский регион. Серия: Естественные науки</t>
  </si>
  <si>
    <t>Известия высших учебных заведений. Физика</t>
  </si>
  <si>
    <t>Известия высших учебных заведений. Цветная металлургия</t>
  </si>
  <si>
    <t>Известия Российской академии наук. Механика твердого тела</t>
  </si>
  <si>
    <t>Известия Российской академии наук. Серия Математическая</t>
  </si>
  <si>
    <t>Известия Российской академии наук. Серия Химическая</t>
  </si>
  <si>
    <t>Известия Российской академии наук. Теория и системы управления</t>
  </si>
  <si>
    <t>Известия Российской академии наук. Физика атмосферы и океана</t>
  </si>
  <si>
    <t>Известия Российской академии наук. Физика Земли</t>
  </si>
  <si>
    <t>Известия Тимирязевской сельскохозяйственной академии</t>
  </si>
  <si>
    <t>Известия ТИНРО</t>
  </si>
  <si>
    <t>Измерительная техника</t>
  </si>
  <si>
    <t>Иммунология</t>
  </si>
  <si>
    <t>Информационные процессы</t>
  </si>
  <si>
    <t>Казанский медицинский журнал</t>
  </si>
  <si>
    <t>Кардиология</t>
  </si>
  <si>
    <t>Катализ в промышленности</t>
  </si>
  <si>
    <t xml:space="preserve">Квантовая электроника    </t>
  </si>
  <si>
    <t xml:space="preserve">Кинетика и катализ     </t>
  </si>
  <si>
    <t>Клеточные технологии в биологии и медицине</t>
  </si>
  <si>
    <t>Кокс и химия</t>
  </si>
  <si>
    <t>Коллоидный журнал</t>
  </si>
  <si>
    <t>Координационная химия</t>
  </si>
  <si>
    <t>Коррозия: материалы, защита</t>
  </si>
  <si>
    <t>Космические исследования</t>
  </si>
  <si>
    <t>Краткие сообщения по физике</t>
  </si>
  <si>
    <t>Кристаллография</t>
  </si>
  <si>
    <t>Лесоведение</t>
  </si>
  <si>
    <t xml:space="preserve">Литология и полезные ископаемые    </t>
  </si>
  <si>
    <t>Макрогетероциклы</t>
  </si>
  <si>
    <t>Масс-спектрометрия</t>
  </si>
  <si>
    <t>Математическая теория игр и её приложения</t>
  </si>
  <si>
    <t>Математические заметки</t>
  </si>
  <si>
    <t>Математические труды</t>
  </si>
  <si>
    <t>Математическое моделирование</t>
  </si>
  <si>
    <t>Материаловедение</t>
  </si>
  <si>
    <t>Медицина труда и промышленная экология</t>
  </si>
  <si>
    <t>Медицинская паразитология и паразитарные болезни</t>
  </si>
  <si>
    <t>Мембраны и мембранные технологии</t>
  </si>
  <si>
    <t xml:space="preserve">Металловедение и термическая обработка металлов  </t>
  </si>
  <si>
    <t xml:space="preserve">Металлург    </t>
  </si>
  <si>
    <t>Метеорология и гидрология</t>
  </si>
  <si>
    <t>Микология и фитопатология</t>
  </si>
  <si>
    <t>Микробиология</t>
  </si>
  <si>
    <t xml:space="preserve">Молекулярная биология    </t>
  </si>
  <si>
    <t>Молекулярная генетика, микробиология и вирусология</t>
  </si>
  <si>
    <t>Неорганические материалы</t>
  </si>
  <si>
    <t xml:space="preserve">Нефтехимия    </t>
  </si>
  <si>
    <t>Новый мир</t>
  </si>
  <si>
    <t xml:space="preserve">Огнеупоры и техническая керамика    </t>
  </si>
  <si>
    <t xml:space="preserve">Океанология    </t>
  </si>
  <si>
    <t xml:space="preserve">Онтогенез </t>
  </si>
  <si>
    <t>Оптика и спектроскопия</t>
  </si>
  <si>
    <t>Оптический журнал</t>
  </si>
  <si>
    <t>Основания, фундаменты и механика грунтов</t>
  </si>
  <si>
    <t xml:space="preserve">Палеонтологический журнал    </t>
  </si>
  <si>
    <t>Паразитология</t>
  </si>
  <si>
    <t>Педиатрия</t>
  </si>
  <si>
    <t>Перспективные материалы</t>
  </si>
  <si>
    <t xml:space="preserve">Петрология    </t>
  </si>
  <si>
    <t>Письма в Астрономический журнал</t>
  </si>
  <si>
    <t>Письма в Журнал технической физики</t>
  </si>
  <si>
    <t xml:space="preserve">Письма в журнал Физика элементарных частиц и атомного ядра    </t>
  </si>
  <si>
    <t>Письма в Журнал экспериментальной и теоретической физикиi</t>
  </si>
  <si>
    <t>Поволжский экологический журнал</t>
  </si>
  <si>
    <t>Почвоведение</t>
  </si>
  <si>
    <t xml:space="preserve">Приборы и техника эксперимента    </t>
  </si>
  <si>
    <t>Прикладная биохимия и микробиология</t>
  </si>
  <si>
    <t xml:space="preserve">Прикладная математика и механика    </t>
  </si>
  <si>
    <t>Прикладная механики и техническая физики (ПМТФ. Прикладная механика, техническая физика)</t>
  </si>
  <si>
    <t>Проблемы передачи информации</t>
  </si>
  <si>
    <t>Проблемы управления</t>
  </si>
  <si>
    <t>Проблемы эндокринологии</t>
  </si>
  <si>
    <t>Программирование</t>
  </si>
  <si>
    <t>Психологический журнал</t>
  </si>
  <si>
    <t>Радиационная биология Радиоэкология</t>
  </si>
  <si>
    <t>Радиотехника и электроника</t>
  </si>
  <si>
    <t>Растительные ресурсы</t>
  </si>
  <si>
    <t>Российский вестник перинатологии и педиатрии</t>
  </si>
  <si>
    <t>Российский журнал биологических инвазий</t>
  </si>
  <si>
    <t>Русская литературы</t>
  </si>
  <si>
    <t>Рыбное хозяйство</t>
  </si>
  <si>
    <t>Сверхкритические флюиды. Теория и практика</t>
  </si>
  <si>
    <t>Светотехника</t>
  </si>
  <si>
    <t>Сельскохозяйственная биология</t>
  </si>
  <si>
    <t>Сенсорные системы</t>
  </si>
  <si>
    <t>Сибирский математический журнал</t>
  </si>
  <si>
    <t>Сибирский экологический журнал</t>
  </si>
  <si>
    <t xml:space="preserve">Социологические исследования </t>
  </si>
  <si>
    <t xml:space="preserve">Стекло и керамика    </t>
  </si>
  <si>
    <t>Стратиграфия. Геологическая корреляция</t>
  </si>
  <si>
    <t>Судебно-медицинская экспертиза</t>
  </si>
  <si>
    <t>Теоретическая и математическая физика</t>
  </si>
  <si>
    <t xml:space="preserve">Теоретические основы химической технологии    </t>
  </si>
  <si>
    <t>Теория вероятностей и ее применение</t>
  </si>
  <si>
    <t xml:space="preserve">Теплофизика высоких температур    </t>
  </si>
  <si>
    <t>Теплофизика и аэромеханика</t>
  </si>
  <si>
    <t xml:space="preserve">Терапевтический архив </t>
  </si>
  <si>
    <t>Технология металлов</t>
  </si>
  <si>
    <t>Тихоокеанская геология</t>
  </si>
  <si>
    <t>Токсикологический вестник</t>
  </si>
  <si>
    <t>Труды Института математики и механики УрО РАН</t>
  </si>
  <si>
    <t>Труды Математического института имени В. А. Стеклова </t>
  </si>
  <si>
    <t>Управление большими системами</t>
  </si>
  <si>
    <t>Урология</t>
  </si>
  <si>
    <t>Успехи математических наук</t>
  </si>
  <si>
    <t>Успехи современной биологии</t>
  </si>
  <si>
    <t>Успехи физиологических наук</t>
  </si>
  <si>
    <t>Успехи физических наук</t>
  </si>
  <si>
    <t>Успехи химии</t>
  </si>
  <si>
    <t>Фармация</t>
  </si>
  <si>
    <t>Физика горения и взрыва</t>
  </si>
  <si>
    <t>Физика Земли</t>
  </si>
  <si>
    <t>Физика и техника полупроводников</t>
  </si>
  <si>
    <t>Физика и химия обработки материалов</t>
  </si>
  <si>
    <t xml:space="preserve">Физика и химия стекла    </t>
  </si>
  <si>
    <t>Физика металлов и металловедение</t>
  </si>
  <si>
    <t xml:space="preserve">Физика плазмы    </t>
  </si>
  <si>
    <t xml:space="preserve">Физика твердого тела    </t>
  </si>
  <si>
    <t>Физика элементарных частиц и атомного ядра (ЭЧАЯ)</t>
  </si>
  <si>
    <t>Физико-технические проблемы разработки полезных ископаемых</t>
  </si>
  <si>
    <t xml:space="preserve">Физикохимия поверхности и защита материалов (бывш.: Защита металлов) </t>
  </si>
  <si>
    <t>Физиология растений</t>
  </si>
  <si>
    <t>Функциональный анализ и его приложения</t>
  </si>
  <si>
    <t>Химико-фармацевтический журнал</t>
  </si>
  <si>
    <t>Химическая технология</t>
  </si>
  <si>
    <t>Химическая физика</t>
  </si>
  <si>
    <t xml:space="preserve">Химические волокна </t>
  </si>
  <si>
    <t xml:space="preserve">Химия выскоих энергий    </t>
  </si>
  <si>
    <t>Химия и технология топлив и масел</t>
  </si>
  <si>
    <t>Химия растительного сырья</t>
  </si>
  <si>
    <t xml:space="preserve">Химия твердого топлива    </t>
  </si>
  <si>
    <t>Цитология</t>
  </si>
  <si>
    <t>Экология</t>
  </si>
  <si>
    <t>Экспериментальная и клиническая фармакология</t>
  </si>
  <si>
    <t>Электрохимия</t>
  </si>
  <si>
    <t>Энтомологическое обозрение</t>
  </si>
  <si>
    <t>Юг России: экология, развитие</t>
  </si>
  <si>
    <t xml:space="preserve">Ядерная физика    </t>
  </si>
  <si>
    <t>Ядерная физика и инжиниринг</t>
  </si>
  <si>
    <t>Ab Imperio</t>
  </si>
  <si>
    <t>Advances in Gerontology</t>
  </si>
  <si>
    <t>Anthropology and Archeology of Eurasia</t>
  </si>
  <si>
    <t>Applied Magnetic Resonance</t>
  </si>
  <si>
    <t>Archaeology, Ethnology and Anthropology of Eurasia</t>
  </si>
  <si>
    <t>Atmospheric and Oceanic Optics</t>
  </si>
  <si>
    <t>Atomic Energy</t>
  </si>
  <si>
    <t>Automatic Control and Computer Sciences</t>
  </si>
  <si>
    <t>Biochemistry (Moscow) Supplement Series A. Membrane and Cell Biology</t>
  </si>
  <si>
    <t>Biochemistry (Moscow) Supplement Series B. Biomedical Chemistry</t>
  </si>
  <si>
    <t xml:space="preserve">Biomedical Engineering (New York) </t>
  </si>
  <si>
    <t>Biophysics</t>
  </si>
  <si>
    <t>Bulletin of the Russian Academy of Sciences. Physics</t>
  </si>
  <si>
    <t>Catalysis in Industry</t>
  </si>
  <si>
    <t>Cell and Tissue Biology</t>
  </si>
  <si>
    <t>Chemical and Petroleum Engineering</t>
  </si>
  <si>
    <t>Coke and Chemistry</t>
  </si>
  <si>
    <t xml:space="preserve">Computational Mathematics and Modeling   </t>
  </si>
  <si>
    <t>Discrete Mathematics and Applications</t>
  </si>
  <si>
    <t>Doklady Biological Sciences</t>
  </si>
  <si>
    <t>Earth's Cryosphere</t>
  </si>
  <si>
    <t>Entomological Review</t>
  </si>
  <si>
    <t>Eurasian Mining</t>
  </si>
  <si>
    <t>Geography and Natural Resources</t>
  </si>
  <si>
    <t>Gyroscopy and Navigation</t>
  </si>
  <si>
    <t>Inorganic Materials: Applied Research</t>
  </si>
  <si>
    <t>International Journal of Self-Propagating High-Temperature Synthesis</t>
  </si>
  <si>
    <t>International Polymer Science and Technology</t>
  </si>
  <si>
    <t>Journal of Applied and Industrial Mathematics</t>
  </si>
  <si>
    <t>Journal of Ichthyology</t>
  </si>
  <si>
    <t>Journal of Machinery Manufacture and Reliability</t>
  </si>
  <si>
    <t>Journal of Mathematical Sciences</t>
  </si>
  <si>
    <t xml:space="preserve">Journal of Surface Investigation X-Ray, Synchrotron and Neutron Techniques </t>
  </si>
  <si>
    <t>Lobachevskii Journal of Mathematics</t>
  </si>
  <si>
    <t>Magnetic Resonance in Solids</t>
  </si>
  <si>
    <t>Materials Physics and Mechanics (Физика и механика материалов)</t>
  </si>
  <si>
    <t>Mathematical Methods of Statistics</t>
  </si>
  <si>
    <t>Mathematical Models and Computer Simulations</t>
  </si>
  <si>
    <t>Molecular Genetics, Microbiology and Virology</t>
  </si>
  <si>
    <t>Moscow University Biological Sciences Bulletin</t>
  </si>
  <si>
    <t>Moscow University Chemistry Bulletin</t>
  </si>
  <si>
    <t>Moscow University Computational Mathematics and Cybernetics</t>
  </si>
  <si>
    <t>Moscow University Geology Bulletin</t>
  </si>
  <si>
    <t>Moscow University Mathematics Bulletin</t>
  </si>
  <si>
    <t>Moscow University Mechanics Bulletin</t>
  </si>
  <si>
    <t>Moscow University Soil Science Bulletin</t>
  </si>
  <si>
    <t>Nanotechnologies in Russia</t>
  </si>
  <si>
    <t>Neuroscience and Behavioral Physiology</t>
  </si>
  <si>
    <t>Non-ferrous Metals</t>
  </si>
  <si>
    <t>Numerical Analysis and Applications</t>
  </si>
  <si>
    <t>Optical Memory and Neural Networks (Information Optics)</t>
  </si>
  <si>
    <t>Optoelectronics, Instrumentation and Data Processing</t>
  </si>
  <si>
    <t>p-Adic Numbers, Ultrametric Analysis and Applications</t>
  </si>
  <si>
    <t>Pattern Recognition and Image Analysis</t>
  </si>
  <si>
    <t>Physical Mesomechanics</t>
  </si>
  <si>
    <t>Physics of Particles and Nuclei Letters</t>
  </si>
  <si>
    <t>Polymer Science, Series D</t>
  </si>
  <si>
    <t>Power Technology and Engineering</t>
  </si>
  <si>
    <t>Psychology in Russia: State of the Art</t>
  </si>
  <si>
    <t>Radiochemistry</t>
  </si>
  <si>
    <t>Radioelectronics and Communications Systems</t>
  </si>
  <si>
    <t>Regional Research of Russia</t>
  </si>
  <si>
    <t>Review Journal of Chemistry</t>
  </si>
  <si>
    <t>Russian Aeronautics</t>
  </si>
  <si>
    <t>Russian Agricultural Sciences</t>
  </si>
  <si>
    <t>Russian Electrical Engineering</t>
  </si>
  <si>
    <t>Russian Engineering Research</t>
  </si>
  <si>
    <t>Russian Journal of Biological Invasions</t>
  </si>
  <si>
    <t>Russian Journal of Genetics: Applied Research</t>
  </si>
  <si>
    <t>Russian Mathematics</t>
  </si>
  <si>
    <t>Russian Metallurgy (Metally)</t>
  </si>
  <si>
    <t>Russian Microelectronics</t>
  </si>
  <si>
    <t>Sbornik Mathematics</t>
  </si>
  <si>
    <t>Schole. Философское антиковедение и классическая традиция</t>
  </si>
  <si>
    <t>Scientific and Technical Information Processing</t>
  </si>
  <si>
    <t>Scrinium</t>
  </si>
  <si>
    <t>Seismic Instruments</t>
  </si>
  <si>
    <t>Siberian Advances in Mathematics</t>
  </si>
  <si>
    <t>Social Sciences</t>
  </si>
  <si>
    <t>Steel in Translation</t>
  </si>
  <si>
    <t>Studia Slavica et Balcanica Petropolitana (Петербургские славянские и балканские исследования)</t>
  </si>
  <si>
    <t>Studies on Russian Economic Development</t>
  </si>
  <si>
    <t>Surface Engineering and Applied Electrochemistry</t>
  </si>
  <si>
    <t>Telecommunications and Radio Engineering</t>
  </si>
  <si>
    <t>Thermal Engineering</t>
  </si>
  <si>
    <t>Vestnik St. Petersburg University. Mathematics</t>
  </si>
  <si>
    <t>Welding International</t>
  </si>
  <si>
    <t>Авиакосмическая и экологическая медицина</t>
  </si>
  <si>
    <t>Автометрия</t>
  </si>
  <si>
    <t>Ангиология и сосудистая хирургия</t>
  </si>
  <si>
    <t>Археология, этнография и антропология Евразии</t>
  </si>
  <si>
    <t>Биофармацевтический журнал</t>
  </si>
  <si>
    <t>Былые годы</t>
  </si>
  <si>
    <t>Вавиловский журнал генетики и селекции</t>
  </si>
  <si>
    <t>Вестник Московского университета. Серия 1. Математика. Механика</t>
  </si>
  <si>
    <t>Вестник Московского университета. Серия 15. Вычислительная математика и кибернетика</t>
  </si>
  <si>
    <t xml:space="preserve">Вестник Московского университета. Серия 2. Химия    </t>
  </si>
  <si>
    <t>Вестник Московского университета. Серия 4. Геология</t>
  </si>
  <si>
    <t>Вестник Московского университета. Серия 5. География</t>
  </si>
  <si>
    <t>Вестник офтальмологии</t>
  </si>
  <si>
    <t>Вестник ПНИПУ. Механика (Вестник Пермского национального исследовательского политехнического университета. Механика)</t>
  </si>
  <si>
    <t>Вестник рентгенологии и радиологии</t>
  </si>
  <si>
    <t>Вестник Санкт-Петербургского университета. Серия 1. Математика. Механика, Астрономия</t>
  </si>
  <si>
    <t>Вестник Санкт-Петербургского университета. Серия 4. Физика. Химия</t>
  </si>
  <si>
    <t>Вестник хирургии им. И.И. Грекова</t>
  </si>
  <si>
    <t>Вестник Южно-Уральского государственного университета. Серия Математическое моделирование и программирование*</t>
  </si>
  <si>
    <t>Вода и экология: проблемы и решения</t>
  </si>
  <si>
    <t>Военно-медицинский журнал</t>
  </si>
  <si>
    <t>Вопросы истории естествознания и техники</t>
  </si>
  <si>
    <t>Вопросы когнитивной лингвистики</t>
  </si>
  <si>
    <t>Вопросы курортологии, физиотерапии и лечебной физической культуры</t>
  </si>
  <si>
    <t>Вопросы практической педиатрии</t>
  </si>
  <si>
    <t>Вопросы гематологии/онкологии и иммунопатологии в педиатрии</t>
  </si>
  <si>
    <t>Гены и клетки (до 2013 вкл. Клеточная трансплантология и тканевая инженерия)</t>
  </si>
  <si>
    <t>География и природные ресурсы</t>
  </si>
  <si>
    <t>Гидротехническое строительство</t>
  </si>
  <si>
    <t>Гироскопия и навигация</t>
  </si>
  <si>
    <t>Горный журнал</t>
  </si>
  <si>
    <t>Деформация и разрушение материалов</t>
  </si>
  <si>
    <t>Дискретная математика</t>
  </si>
  <si>
    <t>Дискретный анализ и исследование операций</t>
  </si>
  <si>
    <t>Журнал Вопросы нейрохирургии им. Н.Н. Бурденко</t>
  </si>
  <si>
    <t>Журнал Вопросы нейрохирургии им. Н.Н. Бурденко (Вопросы нейрохирургии им. Н.Н. Бурденко)</t>
  </si>
  <si>
    <t>Журнал неврологии и психиатрии им. С.С. Корсакова</t>
  </si>
  <si>
    <t>Журнал Сибирского федерального университета. Серия Математика и физика</t>
  </si>
  <si>
    <t>Записки научных семинаров ПОМИ РАН</t>
  </si>
  <si>
    <t xml:space="preserve">Известия высших учебных заведений. Авиационная техника    </t>
  </si>
  <si>
    <t>Известия высших учебных заведений. Математика</t>
  </si>
  <si>
    <t>Известия высших учебных заведений. Технология текстильной промышленности</t>
  </si>
  <si>
    <t>Известия высших учебных заведений. Черная металлургия</t>
  </si>
  <si>
    <t>Известия высших учебных заведений. Электроника</t>
  </si>
  <si>
    <t>Известия Российской академии наук. Механика жидкости и газа</t>
  </si>
  <si>
    <t>Известия Российской академии наук. Серия Биологическая</t>
  </si>
  <si>
    <t>Известия Российской академии наук. Серия Географическая</t>
  </si>
  <si>
    <t>Известия Российской академии наук. Серия Физическая</t>
  </si>
  <si>
    <t>Известия Русского географического общества</t>
  </si>
  <si>
    <t>Искусственный интеллект и принятие решений</t>
  </si>
  <si>
    <t>Кардиоваскулярная терапия и профилактика</t>
  </si>
  <si>
    <t xml:space="preserve">Клеи. Герметики. Технологии   </t>
  </si>
  <si>
    <t>Клиническая лабораторная диагностика</t>
  </si>
  <si>
    <t>Клиническая медицина</t>
  </si>
  <si>
    <t>Компьютерная лингвистика и интеллектульные технологии</t>
  </si>
  <si>
    <t>Компьютерная оптика</t>
  </si>
  <si>
    <t xml:space="preserve">Криминологический журнал Байкальского государственного университета экономики и права </t>
  </si>
  <si>
    <t>Криосфера Земли</t>
  </si>
  <si>
    <t>Математическая биология и биоинформатика</t>
  </si>
  <si>
    <t>Математический сборник</t>
  </si>
  <si>
    <t>Медицинская техника</t>
  </si>
  <si>
    <t>Медицинский вестник Северного Кавказа</t>
  </si>
  <si>
    <t>Мелиорация и водное хозяйство</t>
  </si>
  <si>
    <t>Металлы</t>
  </si>
  <si>
    <t>Микроэлектроника</t>
  </si>
  <si>
    <t>Моделирование и анализ информационных систем</t>
  </si>
  <si>
    <t>Морфология</t>
  </si>
  <si>
    <t>Надежность и безопасность энергетики</t>
  </si>
  <si>
    <t>Научно-техническая информация. Серия 1</t>
  </si>
  <si>
    <t xml:space="preserve">Нейрохимия    </t>
  </si>
  <si>
    <t xml:space="preserve">Нефтяное хозяйство </t>
  </si>
  <si>
    <t>Новый исторический вестник</t>
  </si>
  <si>
    <t>Обогащение руд</t>
  </si>
  <si>
    <t>Общая реаниматология</t>
  </si>
  <si>
    <t>Оптика атмосферы и океана</t>
  </si>
  <si>
    <t>Патологическая физиология и экспериментальная терапия</t>
  </si>
  <si>
    <t>Пластические массы</t>
  </si>
  <si>
    <t>Поверхность: рентгеновские, синхротронные и нейтронные исследования</t>
  </si>
  <si>
    <t>Проблемы информационной безопасности. Компьютерные системы</t>
  </si>
  <si>
    <t>Проблемы машиностроения и автоматизации</t>
  </si>
  <si>
    <t>Проблемы машиностроения и надежности машин</t>
  </si>
  <si>
    <t>Проблемы прогнозирования</t>
  </si>
  <si>
    <t>Проблемы социальной гигиены и истории медицины</t>
  </si>
  <si>
    <t xml:space="preserve">Радиохимия    </t>
  </si>
  <si>
    <t>Расплавы</t>
  </si>
  <si>
    <t>Регион: экономика и социология</t>
  </si>
  <si>
    <t>Российская история</t>
  </si>
  <si>
    <t>Российские нанотехнологии</t>
  </si>
  <si>
    <t>Российский физиологический журнал им. Сеченова</t>
  </si>
  <si>
    <t>Сахарный диабет</t>
  </si>
  <si>
    <t xml:space="preserve">Сварочное производство    </t>
  </si>
  <si>
    <t>Сибирские электронные математические известия</t>
  </si>
  <si>
    <t>Сибирский журнал вычислительной математики</t>
  </si>
  <si>
    <t>Сибирский журнал индустриальной математики</t>
  </si>
  <si>
    <t>Современные проблемы дистанционного зондирования Земли из Космоса</t>
  </si>
  <si>
    <t>Современные технологии в медицине</t>
  </si>
  <si>
    <t>Сталь</t>
  </si>
  <si>
    <t>СТИН</t>
  </si>
  <si>
    <t>Стоматология</t>
  </si>
  <si>
    <t>Теория и практика физической культуры</t>
  </si>
  <si>
    <t xml:space="preserve">Теплоэнергетика    </t>
  </si>
  <si>
    <t>Успехи геронтологии</t>
  </si>
  <si>
    <t>Уфимский математический журнал</t>
  </si>
  <si>
    <t xml:space="preserve">Физиология человека    </t>
  </si>
  <si>
    <t>Физическая мезомеханика</t>
  </si>
  <si>
    <t>Форсайт</t>
  </si>
  <si>
    <t xml:space="preserve">Химическое и нефтегазовое машиностроение  </t>
  </si>
  <si>
    <t>Хирургия. Журнал им. Н.И. Пирогова</t>
  </si>
  <si>
    <t>Цветные металлы</t>
  </si>
  <si>
    <t>Экологическая генетика</t>
  </si>
  <si>
    <t>Экология человека</t>
  </si>
  <si>
    <t>Экономика региона</t>
  </si>
  <si>
    <t>Экспериментальная и клиническая гастроэнтерология</t>
  </si>
  <si>
    <t>Электрометаллургия</t>
  </si>
  <si>
    <t>Электросвязь</t>
  </si>
  <si>
    <t>Электротехника</t>
  </si>
  <si>
    <t>Энциклопедия инженера-химика</t>
  </si>
  <si>
    <t>Этнографическое обозрение</t>
  </si>
  <si>
    <t>Arid Ecosystems</t>
  </si>
  <si>
    <t>Biology Bulletin Reviews</t>
  </si>
  <si>
    <t>European Journal of Molecular Biotechnology</t>
  </si>
  <si>
    <t>Fluorine Notes</t>
  </si>
  <si>
    <t>Foods and Raw Materials</t>
  </si>
  <si>
    <t>Russian Open Medical Journal</t>
  </si>
  <si>
    <t>Transactions of the Moscow Mathematical Society</t>
  </si>
  <si>
    <t>Авиационная промышленность</t>
  </si>
  <si>
    <t>Автоматизация, телемеханизация и связь в нефтяной промышленности</t>
  </si>
  <si>
    <t>Автомобильная промышленность</t>
  </si>
  <si>
    <t>Аграрная наука</t>
  </si>
  <si>
    <t xml:space="preserve">Аграрная наука Евро-Северо-Востока </t>
  </si>
  <si>
    <t>Аграрный вестник Урала</t>
  </si>
  <si>
    <t>Аграрный научный журнал (бывш. Вестник Саратовского государственного аграрного университета им. Н.И.Вавилова)</t>
  </si>
  <si>
    <t>Агропродовольственная политика России</t>
  </si>
  <si>
    <t>Агрохимический вестник</t>
  </si>
  <si>
    <t>Альтернативная энергетика и экология</t>
  </si>
  <si>
    <t>АНРИ (Аппаратура и новости радиационных измерений)</t>
  </si>
  <si>
    <t>АПК: экономика, управление</t>
  </si>
  <si>
    <t>Аридные экосистемы</t>
  </si>
  <si>
    <t>Башкирский химический журнал</t>
  </si>
  <si>
    <t>Безопасность жизнедеятельности</t>
  </si>
  <si>
    <t>Безопасность труда в промышленности</t>
  </si>
  <si>
    <t>Бетон и железобетон</t>
  </si>
  <si>
    <t>Биомедицинская радиоэлектроника</t>
  </si>
  <si>
    <t>Бурение и нефть</t>
  </si>
  <si>
    <t>Бюллетень Почвенного института им. В.В. Докучаева</t>
  </si>
  <si>
    <t>Вестник Алтайского государственного аграрного университета</t>
  </si>
  <si>
    <t>Вестник АПК Верхневолжья</t>
  </si>
  <si>
    <t>Вестник АПК Ставрополья</t>
  </si>
  <si>
    <t>Вестник Астраханского государственного технического университета. Серия: Рыбное хозяйство</t>
  </si>
  <si>
    <t>Вестник Башкирского государственного аграрного университета</t>
  </si>
  <si>
    <t>Вестник ветеринарии</t>
  </si>
  <si>
    <t>Вестник Воронежского государственного университета инженерных технологий</t>
  </si>
  <si>
    <t>Вестник защиты растений</t>
  </si>
  <si>
    <t>Вестник Ижевской государственной сельскохозяйственной академии</t>
  </si>
  <si>
    <t>Вестник Казанского государственного аграрного университета</t>
  </si>
  <si>
    <t>Вестник Казанского технологического университета</t>
  </si>
  <si>
    <t>Вестник Кузбасского государственного технического университета</t>
  </si>
  <si>
    <t>Вестник Курганской государственной сельскохозяйственной академии</t>
  </si>
  <si>
    <t>Вестник Международной академии холода</t>
  </si>
  <si>
    <t>Вестник Мичуринского государственного аграрного университета</t>
  </si>
  <si>
    <t>Вестник Московского государственного технического университета им. Н.Э. Баумана. Серия: Машиностроение</t>
  </si>
  <si>
    <t>Вестник Московского университета. Серия 7. Философия</t>
  </si>
  <si>
    <t>Вестник Новосибирского государственного аграрного университета</t>
  </si>
  <si>
    <t>Вестник Омского государственного аграрного университета</t>
  </si>
  <si>
    <t>Вестник Орловского государственного аграрного университета</t>
  </si>
  <si>
    <t>Вестник Поволжского государственного технологического университета. Серия Лес, экология, природопользование</t>
  </si>
  <si>
    <t>Вестник Российского государственного аграрного заочного университета</t>
  </si>
  <si>
    <t>Вестник Российского государственного университета им. И. Канта</t>
  </si>
  <si>
    <t>Вестник Российского фонда фундаментальных исследований</t>
  </si>
  <si>
    <t>Вестник Российской сельскохозяйственной науки (бывш. Вестник Российской академии сельскохозяйственных наук)</t>
  </si>
  <si>
    <t>Вестник Рязанского государственного агротехнологического университета имени П. А. Костычева</t>
  </si>
  <si>
    <t>Вестник Саратовского госагроуниверситета им. Н.И. Вавилова</t>
  </si>
  <si>
    <t>Вестник Северо-Кавказского федерального университета</t>
  </si>
  <si>
    <t>Вестник Тамбовского государственного технического университета</t>
  </si>
  <si>
    <t>Вестник Ульяновской государственной сельскохозяйственной академии</t>
  </si>
  <si>
    <t>АПК России</t>
  </si>
  <si>
    <t>Ветеринария</t>
  </si>
  <si>
    <t>Ветеринария и кормление</t>
  </si>
  <si>
    <t>Виноделие и виноградарство</t>
  </si>
  <si>
    <t>Владикавказский математический журнал</t>
  </si>
  <si>
    <t>Водоснабжение и санитарная техника</t>
  </si>
  <si>
    <t>Вопросы инженерной сейсмологии</t>
  </si>
  <si>
    <t>Вопросы биологической, медицинской и фармацевтической химии</t>
  </si>
  <si>
    <t>Вопросы радиационной безопасности</t>
  </si>
  <si>
    <t>Все материалы. Энциклопедический справочник</t>
  </si>
  <si>
    <t>Всё о мясе - Теория и практика переработки мяса</t>
  </si>
  <si>
    <t>Вычислительные технологии</t>
  </si>
  <si>
    <t>Газовая промышленность</t>
  </si>
  <si>
    <t>ГеоИнжиниринг</t>
  </si>
  <si>
    <t>Геология нефти и газа</t>
  </si>
  <si>
    <t>Геология, геофизика и разработка нефтяных и газовых месторождений</t>
  </si>
  <si>
    <t>Георесурсы</t>
  </si>
  <si>
    <t>Дальневосточный математический журнал</t>
  </si>
  <si>
    <t>Достижения науки и техники АПК</t>
  </si>
  <si>
    <t>Естественные и технические науки</t>
  </si>
  <si>
    <t>Жидкие кристаллы и их практическое использование</t>
  </si>
  <si>
    <t>Жилищное строительство</t>
  </si>
  <si>
    <t>Журнал Сибирского федерального университета. Серия: Химия</t>
  </si>
  <si>
    <t>Журнал стресс-физиологии и биохимии</t>
  </si>
  <si>
    <t>Заготовительные производства в машиностроении</t>
  </si>
  <si>
    <t>Защита окружающей среды в нефтегазовом комплексе</t>
  </si>
  <si>
    <t>Земледелие</t>
  </si>
  <si>
    <t>Зернобобовые и крупяные культуры</t>
  </si>
  <si>
    <t>Известия Алтайского государственного университета</t>
  </si>
  <si>
    <t>Известия вузов. Прикладная химия и биотехнология</t>
  </si>
  <si>
    <t>Известия высших учебных заведений. Геология и разведка</t>
  </si>
  <si>
    <t>Известия высших учебных заведений. Горный журнал</t>
  </si>
  <si>
    <t>Известия высших учебных заведений. Лесной журнал</t>
  </si>
  <si>
    <t>Известия высших учебных заведений. Материалы электронной техники</t>
  </si>
  <si>
    <t>Известия высших учебных заведений. Нефть и газ</t>
  </si>
  <si>
    <t>Известия высших учебных заведений. Пищевая технология</t>
  </si>
  <si>
    <t>Известия высших учебных заведений. Проблемы энергетики</t>
  </si>
  <si>
    <t>Известия высших учебных заведений. Северо-Кавказский регион. Серия: Технические науки</t>
  </si>
  <si>
    <t>Известия высших учебных заведений. Серия: Химия и химическая технология</t>
  </si>
  <si>
    <t>Известия высших учебных заведений. Строительство</t>
  </si>
  <si>
    <t>Известия высших учебных заведений. Ядерная энергетика</t>
  </si>
  <si>
    <t>Известия Калининградского государственного технического университета</t>
  </si>
  <si>
    <t>Известия Нижневолжского агроуниверситетского комплекса. Наука и высшее профессиональное образование</t>
  </si>
  <si>
    <t>Известия Оренбургского государственного аграрного университета</t>
  </si>
  <si>
    <t>Известия Российской академии наук. Энергетика</t>
  </si>
  <si>
    <t>Известия Самарской государственной сельскохозяйственной академии</t>
  </si>
  <si>
    <t>Инженерная физика</t>
  </si>
  <si>
    <t>Инженерная экология</t>
  </si>
  <si>
    <t>Исследование Земли из космоса</t>
  </si>
  <si>
    <t>Каучук и резина</t>
  </si>
  <si>
    <t>Кожевенно-обувная промышленность</t>
  </si>
  <si>
    <t>Композиты и наноструктуры</t>
  </si>
  <si>
    <t>Конденсированные среды и межфазные границы</t>
  </si>
  <si>
    <t>Кондитерское производство</t>
  </si>
  <si>
    <t>Конкурентоспособность в глобальном мире: экономика, наука, технологии</t>
  </si>
  <si>
    <t>Конструкции из композиционных материалов</t>
  </si>
  <si>
    <t>Косметика и медицина</t>
  </si>
  <si>
    <t>Краткие сообщения Института археология Российской академии наук</t>
  </si>
  <si>
    <t xml:space="preserve"> Научный журнал КубГАУ (Политематический сетевой электронный научный журнал Кубанского государственногоаграрного университета)  </t>
  </si>
  <si>
    <t>Кузнечно-штамповочное производство. Обработка материалов давлением</t>
  </si>
  <si>
    <t>Лакокрасочные материалы и их применение</t>
  </si>
  <si>
    <t>Лед и снег</t>
  </si>
  <si>
    <t>Лесотехнический журнал</t>
  </si>
  <si>
    <t>Литейное производство</t>
  </si>
  <si>
    <t>Масложировая промышленность</t>
  </si>
  <si>
    <t>Математические структуры и моделирование</t>
  </si>
  <si>
    <t>Медицинская генетика</t>
  </si>
  <si>
    <t>Международные научные исследования</t>
  </si>
  <si>
    <t>Международный вестник ветеринарии</t>
  </si>
  <si>
    <t>Международный научно-практический журнал "Правозащитник"</t>
  </si>
  <si>
    <t>Международный научный журнал</t>
  </si>
  <si>
    <t>Международный сельскохозяйственный журнал</t>
  </si>
  <si>
    <t>Международный технико-экономический журнал</t>
  </si>
  <si>
    <t>Металлургия машиностроения</t>
  </si>
  <si>
    <t>Механика композиционных материалов и конструкций</t>
  </si>
  <si>
    <t>Микроэлементы в медицине</t>
  </si>
  <si>
    <t>Молекулярная медицина</t>
  </si>
  <si>
    <t>Молочная промышленность</t>
  </si>
  <si>
    <t>Молочнохозяйственный вестник</t>
  </si>
  <si>
    <t>Мясная индустрия</t>
  </si>
  <si>
    <t>Нано- и микросистемная техника</t>
  </si>
  <si>
    <t>Наноиндустрия</t>
  </si>
  <si>
    <t>Наносистемы: физика, химия, математика</t>
  </si>
  <si>
    <t>Нанотехнологии в строительстве: научный интернет-журнал</t>
  </si>
  <si>
    <t>Наука в центральной России</t>
  </si>
  <si>
    <t>Наука и техника в дорожной отрасли</t>
  </si>
  <si>
    <t>Научное приборостроение</t>
  </si>
  <si>
    <t>Научно-техническая информация. Серия 2</t>
  </si>
  <si>
    <t>Научно-технический вестник ОАО "НК "Роснефть"</t>
  </si>
  <si>
    <t>Научные и технические аспекты охраны окружающей среды</t>
  </si>
  <si>
    <t>Научный журнал Российского НИИ проблем мелиорации</t>
  </si>
  <si>
    <t>Недропользование XXI век</t>
  </si>
  <si>
    <t>Нефтегазовая геология. Теория и практика</t>
  </si>
  <si>
    <t>Нефтепромысловое дело</t>
  </si>
  <si>
    <t>Нечеткие системы и мягкие вычисления</t>
  </si>
  <si>
    <t>Нива Поволжья</t>
  </si>
  <si>
    <t>Обзорный журнал по химии</t>
  </si>
  <si>
    <t>Оборонный комплекс - научно-техническому прогрессу России</t>
  </si>
  <si>
    <t>Отечественная геология</t>
  </si>
  <si>
    <t>Пермский аграрный вестник</t>
  </si>
  <si>
    <t>Пиво и напитки</t>
  </si>
  <si>
    <t>Пищевая промышленность</t>
  </si>
  <si>
    <t>Пищевые ингредиенты: сырье и добавки</t>
  </si>
  <si>
    <t>Пожаровзрывобезопасность</t>
  </si>
  <si>
    <t>Практика противокоррозионной защиты</t>
  </si>
  <si>
    <t>Приборы и системы. Управление. Контроль. Диагностика</t>
  </si>
  <si>
    <t>Прикладная физика</t>
  </si>
  <si>
    <t>Природа</t>
  </si>
  <si>
    <t>Проблемы биологии продуктивных животных</t>
  </si>
  <si>
    <t>Проблемы ветеринарной санитарии, гигиены и экологии</t>
  </si>
  <si>
    <t>Проблемы развития АПК региона</t>
  </si>
  <si>
    <t>Проблемы теории и практики управления</t>
  </si>
  <si>
    <t>Проблемы машиностроения и автоматизации</t>
  </si>
  <si>
    <t>Проблемы машиностроения и надежности машин</t>
  </si>
  <si>
    <t>Проблемы особо опасных инфекций</t>
  </si>
  <si>
    <t>Проблемы репродукции</t>
  </si>
  <si>
    <t>Производство проката</t>
  </si>
  <si>
    <t>Производство спирта и ликероводочных изделий</t>
  </si>
  <si>
    <t>Промышленная энергетика</t>
  </si>
  <si>
    <t>Радиотехника</t>
  </si>
  <si>
    <t>Разведка и охрана недр</t>
  </si>
  <si>
    <t>Российская археология</t>
  </si>
  <si>
    <t>Российский биотерапевтический журнал</t>
  </si>
  <si>
    <t>Российский иммунологический журнал</t>
  </si>
  <si>
    <t>Российский паразитологический журнал</t>
  </si>
  <si>
    <t>Российский стоматологический журнал</t>
  </si>
  <si>
    <t>Российский химический журнал</t>
  </si>
  <si>
    <t>Руды и металлы</t>
  </si>
  <si>
    <t>Садоводство и виноградарство</t>
  </si>
  <si>
    <t>Саратовский научно-медицинский журнал</t>
  </si>
  <si>
    <t>Сахар</t>
  </si>
  <si>
    <t>Сейсмические приборы</t>
  </si>
  <si>
    <t>Сельскохозяйственные машины и технологии</t>
  </si>
  <si>
    <t>Сибирский вестник сельскохозяйственной науки</t>
  </si>
  <si>
    <t>Сибирский лесной журнал</t>
  </si>
  <si>
    <t>Современная математика. Фундаментальные направления</t>
  </si>
  <si>
    <t>Сорбционные и хроматографические процессы</t>
  </si>
  <si>
    <t>Строительные материалы</t>
  </si>
  <si>
    <t>Строительные материалы, оборудование, технологии XXI века</t>
  </si>
  <si>
    <t>Строительство нефтяных и газовых скважин на суше и на море</t>
  </si>
  <si>
    <t>Сыроделие и маслоделие</t>
  </si>
  <si>
    <t>Текстильная промышленность</t>
  </si>
  <si>
    <t>Тепловые процессы в технике</t>
  </si>
  <si>
    <t>Территория Нефтегаз</t>
  </si>
  <si>
    <t>Техника и оборудование для села</t>
  </si>
  <si>
    <t>Техника и технология пищевых производств</t>
  </si>
  <si>
    <t>Техника и технология силикатов</t>
  </si>
  <si>
    <t>Технологии живых систем</t>
  </si>
  <si>
    <t>Технологии пищевой и перерабатывающей промышленности АПК - продукты здорового питания</t>
  </si>
  <si>
    <t>Технология колесных и гусеничных машин</t>
  </si>
  <si>
    <t>Технология легких сплавов</t>
  </si>
  <si>
    <t>Технология машиностроения</t>
  </si>
  <si>
    <t>Тонкие химические технологии</t>
  </si>
  <si>
    <t>Трение и смазка в машинах и механизмах</t>
  </si>
  <si>
    <t>Труды Кубанского ГАУ</t>
  </si>
  <si>
    <t>Труды Санкт-Петербургского научно-исследовательского института лесного хозяйства</t>
  </si>
  <si>
    <t>Уголь</t>
  </si>
  <si>
    <t>Упрочняющие технологии и покрытия</t>
  </si>
  <si>
    <t>Уральский геологический журнал</t>
  </si>
  <si>
    <t>Успехи биологической химии</t>
  </si>
  <si>
    <t>Ученые записки Казанского университета. Серия: Естественные науки</t>
  </si>
  <si>
    <t>Ученые записки Казанского университета. Серия Физико-математические науки</t>
  </si>
  <si>
    <t>Фотоника</t>
  </si>
  <si>
    <t>Химическая промышленность</t>
  </si>
  <si>
    <t>Химическая промышленность сегодня</t>
  </si>
  <si>
    <t>Химическая физика и мезоскопия</t>
  </si>
  <si>
    <t>Химия в интересах устойчивого развития</t>
  </si>
  <si>
    <t>Хлебопечение России</t>
  </si>
  <si>
    <t>Хлебопродукты</t>
  </si>
  <si>
    <t>Холодильная техника</t>
  </si>
  <si>
    <t>Хранение и переработка сельхозсырья</t>
  </si>
  <si>
    <t>Целлюлоза. Бумага. Картон</t>
  </si>
  <si>
    <t>Цемент и его применение</t>
  </si>
  <si>
    <t>Чебышевский сборник</t>
  </si>
  <si>
    <t>Черная металлургия. Бюллетень научно-технической и экономической информации</t>
  </si>
  <si>
    <t>Черные металлы</t>
  </si>
  <si>
    <t>Экологическая химия</t>
  </si>
  <si>
    <t>Экологические системы и приборы</t>
  </si>
  <si>
    <t>Экология и промышленность России</t>
  </si>
  <si>
    <t>Экология производства</t>
  </si>
  <si>
    <t>Экология промышленного производства</t>
  </si>
  <si>
    <t>Экология урбанизированных территорий</t>
  </si>
  <si>
    <t>Экономика и предпринимательство</t>
  </si>
  <si>
    <t>Экономика сельского хозяйства России</t>
  </si>
  <si>
    <t>Экономика сельскохозяйственных и перерабатывающих предприятий</t>
  </si>
  <si>
    <t>Экономика, труд, управление в сельском хозяйстве</t>
  </si>
  <si>
    <t>Электрические станции</t>
  </si>
  <si>
    <t>Электричество</t>
  </si>
  <si>
    <t>Электрохимическая энергетика</t>
  </si>
  <si>
    <t>Энергетик</t>
  </si>
  <si>
    <t>Энергосбережение и водоподготовка</t>
  </si>
  <si>
    <r>
      <rPr>
        <sz val="10"/>
        <rFont val="Times New Roman"/>
        <family val="1"/>
        <charset val="204"/>
      </rPr>
      <t>Academia. Архитектура и строительство</t>
    </r>
  </si>
  <si>
    <r>
      <rPr>
        <sz val="10"/>
        <rFont val="Times New Roman"/>
        <family val="1"/>
        <charset val="204"/>
      </rPr>
      <t>Acta Linguistica Petropolitana. Труды Института лингвистических исследований РАН</t>
    </r>
  </si>
  <si>
    <r>
      <rPr>
        <sz val="10"/>
        <rFont val="Times New Roman"/>
        <family val="1"/>
        <charset val="204"/>
      </rPr>
      <t>Advances in Law Studies</t>
    </r>
  </si>
  <si>
    <r>
      <rPr>
        <sz val="10"/>
        <rFont val="Times New Roman"/>
        <family val="1"/>
        <charset val="204"/>
      </rPr>
      <t>Alma mater (Вестник высшей школы)</t>
    </r>
  </si>
  <si>
    <r>
      <rPr>
        <sz val="10"/>
        <rFont val="Times New Roman"/>
        <family val="1"/>
        <charset val="204"/>
      </rPr>
      <t>CardiocoMaTHKa («Кардиосоматика»)</t>
    </r>
  </si>
  <si>
    <r>
      <rPr>
        <sz val="10"/>
        <rFont val="Times New Roman"/>
        <family val="1"/>
        <charset val="204"/>
      </rPr>
      <t>CATHEDRA - КАФЕДРА. Стоматологическое образование</t>
    </r>
  </si>
  <si>
    <r>
      <rPr>
        <sz val="10"/>
        <rFont val="Times New Roman"/>
        <family val="1"/>
        <charset val="204"/>
      </rPr>
      <t>Consilium Medicum ("Врачебный консилиум")</t>
    </r>
  </si>
  <si>
    <r>
      <rPr>
        <sz val="10"/>
        <rFont val="Times New Roman"/>
        <family val="1"/>
        <charset val="204"/>
      </rPr>
      <t>Dental Forum</t>
    </r>
  </si>
  <si>
    <r>
      <rPr>
        <sz val="10"/>
        <rFont val="Times New Roman"/>
        <family val="1"/>
        <charset val="204"/>
      </rPr>
      <t>Epistemology &amp; Philosophy of Sciences /Эпистемология и философия науки</t>
    </r>
  </si>
  <si>
    <r>
      <rPr>
        <sz val="10"/>
        <rFont val="Times New Roman"/>
        <family val="1"/>
        <charset val="204"/>
      </rPr>
      <t>European Social Science Journal («Европейский журнал социальных наук»)</t>
    </r>
  </si>
  <si>
    <r>
      <rPr>
        <sz val="10"/>
        <rFont val="Times New Roman"/>
        <family val="1"/>
        <charset val="204"/>
      </rPr>
      <t>Folia Otorhinolaryngologiae et Pathologiae Respiratoriae</t>
    </r>
  </si>
  <si>
    <r>
      <rPr>
        <sz val="10"/>
        <rFont val="Times New Roman"/>
        <family val="1"/>
        <charset val="204"/>
      </rPr>
      <t>Head and Neck. Голова и шея. Российское издание. Журнал Общероссийской общественной организации «Федерация специалистов по лечению заболеваний головы и шеи</t>
    </r>
  </si>
  <si>
    <r>
      <rPr>
        <sz val="10"/>
        <rFont val="Times New Roman"/>
        <family val="1"/>
        <charset val="204"/>
      </rPr>
      <t>International Journal for Computation Civil and Structural Engineering (Международный журнал по расчету гражданских и строительных конструкций</t>
    </r>
  </si>
  <si>
    <r>
      <rPr>
        <sz val="10"/>
        <rFont val="Times New Roman"/>
        <family val="1"/>
        <charset val="204"/>
      </rPr>
      <t>Journal of Economic Regulation («Вопросы регулирования экономики»)</t>
    </r>
  </si>
  <si>
    <r>
      <rPr>
        <sz val="10"/>
        <rFont val="Times New Roman"/>
        <family val="1"/>
        <charset val="204"/>
      </rPr>
      <t>Journal of Institutional Studies («Журнал институциональных исследований»)</t>
    </r>
  </si>
  <si>
    <r>
      <rPr>
        <sz val="10"/>
        <rFont val="Times New Roman"/>
        <family val="1"/>
        <charset val="204"/>
      </rPr>
      <t>Lex russica (Русский закон)</t>
    </r>
  </si>
  <si>
    <r>
      <rPr>
        <sz val="10"/>
        <rFont val="Times New Roman"/>
        <family val="1"/>
        <charset val="204"/>
      </rPr>
      <t>Philologia classica: Исследования по классической филологии и истории антиковедения</t>
    </r>
  </si>
  <si>
    <r>
      <rPr>
        <sz val="10"/>
        <rFont val="Times New Roman"/>
        <family val="1"/>
        <charset val="204"/>
      </rPr>
      <t>PolitBook</t>
    </r>
  </si>
  <si>
    <r>
      <rPr>
        <sz val="10"/>
        <rFont val="Times New Roman"/>
        <family val="1"/>
        <charset val="204"/>
      </rPr>
      <t>Rhema. Рема</t>
    </r>
  </si>
  <si>
    <r>
      <rPr>
        <sz val="10"/>
        <rFont val="Times New Roman"/>
        <family val="1"/>
        <charset val="204"/>
      </rPr>
      <t>Russian Electronic Journal of Radiology (Российский Электронный Журнал Лучевой диагностики)</t>
    </r>
  </si>
  <si>
    <r>
      <rPr>
        <sz val="10"/>
        <rFont val="Times New Roman"/>
        <family val="1"/>
        <charset val="204"/>
      </rPr>
      <t>Russian Journal of Management</t>
    </r>
  </si>
  <si>
    <r>
      <rPr>
        <sz val="10"/>
        <rFont val="Times New Roman"/>
        <family val="1"/>
        <charset val="204"/>
      </rPr>
      <t>T-Comm - Телекоммуникации и Транспорт</t>
    </r>
  </si>
  <si>
    <r>
      <rPr>
        <sz val="10"/>
        <rFont val="Times New Roman"/>
        <family val="1"/>
        <charset val="204"/>
      </rPr>
      <t>Terra Economicus</t>
    </r>
  </si>
  <si>
    <r>
      <rPr>
        <sz val="10"/>
        <rFont val="Times New Roman"/>
        <family val="1"/>
        <charset val="204"/>
      </rPr>
      <t>Turczaninowia</t>
    </r>
  </si>
  <si>
    <r>
      <rPr>
        <sz val="10"/>
        <rFont val="Times New Roman"/>
        <family val="1"/>
        <charset val="204"/>
      </rPr>
      <t>XXI век: итоги прошлого и проблемы настоящего плюс</t>
    </r>
  </si>
  <si>
    <r>
      <rPr>
        <sz val="10"/>
        <rFont val="Times New Roman"/>
        <family val="1"/>
        <charset val="204"/>
      </rPr>
      <t>Авиационная промышленность</t>
    </r>
  </si>
  <si>
    <r>
      <rPr>
        <sz val="10"/>
        <rFont val="Times New Roman"/>
        <family val="1"/>
        <charset val="204"/>
      </rPr>
      <t>Авиационные материалы и технологии</t>
    </r>
  </si>
  <si>
    <r>
      <rPr>
        <sz val="10"/>
        <rFont val="Times New Roman"/>
        <family val="1"/>
        <charset val="204"/>
      </rPr>
      <t>Автоматизация в промышленности</t>
    </r>
  </si>
  <si>
    <r>
      <rPr>
        <sz val="10"/>
        <rFont val="Times New Roman"/>
        <family val="1"/>
        <charset val="204"/>
      </rPr>
      <t>Автоматизация процессов управления</t>
    </r>
  </si>
  <si>
    <r>
      <rPr>
        <sz val="10"/>
        <rFont val="Times New Roman"/>
        <family val="1"/>
        <charset val="204"/>
      </rPr>
      <t>Автоматизация, телемеханизация и связь в нефтяной промышленности</t>
    </r>
  </si>
  <si>
    <r>
      <rPr>
        <sz val="10"/>
        <rFont val="Times New Roman"/>
        <family val="1"/>
        <charset val="204"/>
      </rPr>
      <t>Автоматизация. Современные технологии</t>
    </r>
  </si>
  <si>
    <r>
      <rPr>
        <sz val="10"/>
        <rFont val="Times New Roman"/>
        <family val="1"/>
        <charset val="204"/>
      </rPr>
      <t>Автотранспортное предприятие</t>
    </r>
  </si>
  <si>
    <r>
      <rPr>
        <sz val="10"/>
        <rFont val="Times New Roman"/>
        <family val="1"/>
        <charset val="204"/>
      </rPr>
      <t>Аграрное и земельное право</t>
    </r>
  </si>
  <si>
    <r>
      <rPr>
        <sz val="10"/>
        <rFont val="Times New Roman"/>
        <family val="1"/>
        <charset val="204"/>
      </rPr>
      <t>Аграрный вестник Верхневолжья</t>
    </r>
  </si>
  <si>
    <r>
      <rPr>
        <sz val="10"/>
        <rFont val="Times New Roman"/>
        <family val="1"/>
        <charset val="204"/>
      </rPr>
      <t>Агрофизика</t>
    </r>
  </si>
  <si>
    <r>
      <rPr>
        <sz val="10"/>
        <rFont val="Times New Roman"/>
        <family val="1"/>
        <charset val="204"/>
      </rPr>
      <t>Адаптивная физическая культура</t>
    </r>
  </si>
  <si>
    <r>
      <rPr>
        <sz val="10"/>
        <rFont val="Times New Roman"/>
        <family val="1"/>
        <charset val="204"/>
      </rPr>
      <t>Адвокат</t>
    </r>
  </si>
  <si>
    <r>
      <rPr>
        <sz val="10"/>
        <rFont val="Times New Roman"/>
        <family val="1"/>
        <charset val="204"/>
      </rPr>
      <t>Адвокатская практика</t>
    </r>
  </si>
  <si>
    <r>
      <rPr>
        <sz val="10"/>
        <rFont val="Times New Roman"/>
        <family val="1"/>
        <charset val="204"/>
      </rPr>
      <t>Административное и муниципальное право</t>
    </r>
  </si>
  <si>
    <r>
      <rPr>
        <sz val="10"/>
        <rFont val="Times New Roman"/>
        <family val="1"/>
        <charset val="204"/>
      </rPr>
      <t>Административное право и процесс</t>
    </r>
  </si>
  <si>
    <r>
      <rPr>
        <sz val="10"/>
        <rFont val="Times New Roman"/>
        <family val="1"/>
        <charset val="204"/>
      </rPr>
      <t>Администратор суда</t>
    </r>
  </si>
  <si>
    <r>
      <rPr>
        <sz val="10"/>
        <rFont val="Times New Roman"/>
        <family val="1"/>
        <charset val="204"/>
      </rPr>
      <t>Азиатско-Тихоокеанский регион: экономика, политика, право</t>
    </r>
  </si>
  <si>
    <r>
      <rPr>
        <sz val="10"/>
        <rFont val="Times New Roman"/>
        <family val="1"/>
        <charset val="204"/>
      </rPr>
      <t>Азимут научных исследований: педагогика и психология</t>
    </r>
  </si>
  <si>
    <r>
      <rPr>
        <sz val="10"/>
        <rFont val="Times New Roman"/>
        <family val="1"/>
        <charset val="204"/>
      </rPr>
      <t>Азимут научных исследований: экономика и управление</t>
    </r>
  </si>
  <si>
    <r>
      <rPr>
        <sz val="10"/>
        <rFont val="Times New Roman"/>
        <family val="1"/>
        <charset val="204"/>
      </rPr>
      <t>Азия и Африка сегодня</t>
    </r>
  </si>
  <si>
    <r>
      <rPr>
        <sz val="10"/>
        <rFont val="Times New Roman"/>
        <family val="1"/>
        <charset val="204"/>
      </rPr>
      <t>Академический вестник. УРАЛНИИПРОЕКТ РААСН</t>
    </r>
  </si>
  <si>
    <r>
      <rPr>
        <sz val="10"/>
        <rFont val="Times New Roman"/>
        <family val="1"/>
        <charset val="204"/>
      </rPr>
      <t>Акмеология</t>
    </r>
  </si>
  <si>
    <r>
      <rPr>
        <sz val="10"/>
        <rFont val="Times New Roman"/>
        <family val="1"/>
        <charset val="204"/>
      </rPr>
      <t>Актуальные вопросы ветеринарной биологии</t>
    </r>
  </si>
  <si>
    <r>
      <rPr>
        <sz val="10"/>
        <rFont val="Times New Roman"/>
        <family val="1"/>
        <charset val="204"/>
      </rPr>
      <t>Актуальные проблемы высшего музыкального образования</t>
    </r>
  </si>
  <si>
    <r>
      <rPr>
        <sz val="10"/>
        <rFont val="Times New Roman"/>
        <family val="1"/>
        <charset val="204"/>
      </rPr>
      <t>Актуальные проблемы Европы</t>
    </r>
  </si>
  <si>
    <r>
      <rPr>
        <sz val="10"/>
        <rFont val="Times New Roman"/>
        <family val="1"/>
        <charset val="204"/>
      </rPr>
      <t>Актуальные проблемы психологического знания</t>
    </r>
  </si>
  <si>
    <r>
      <rPr>
        <sz val="10"/>
        <rFont val="Times New Roman"/>
        <family val="1"/>
        <charset val="204"/>
      </rPr>
      <t>Актуальные проблемы российского права</t>
    </r>
  </si>
  <si>
    <r>
      <rPr>
        <sz val="10"/>
        <rFont val="Times New Roman"/>
        <family val="1"/>
        <charset val="204"/>
      </rPr>
      <t>Актуальные проблемы экономики и права</t>
    </r>
  </si>
  <si>
    <r>
      <rPr>
        <sz val="10"/>
        <rFont val="Times New Roman"/>
        <family val="1"/>
        <charset val="204"/>
      </rPr>
      <t>Акушерство и гинекология</t>
    </r>
  </si>
  <si>
    <r>
      <rPr>
        <sz val="10"/>
        <rFont val="Times New Roman"/>
        <family val="1"/>
        <charset val="204"/>
      </rPr>
      <t>Акушерство, гинекология и репродукция</t>
    </r>
  </si>
  <si>
    <r>
      <rPr>
        <sz val="10"/>
        <rFont val="Times New Roman"/>
        <family val="1"/>
        <charset val="204"/>
      </rPr>
      <t>Алтайский юридический вестник</t>
    </r>
  </si>
  <si>
    <r>
      <rPr>
        <sz val="10"/>
        <rFont val="Times New Roman"/>
        <family val="1"/>
        <charset val="204"/>
      </rPr>
      <t>Альманах клинической медицины</t>
    </r>
  </si>
  <si>
    <r>
      <rPr>
        <sz val="10"/>
        <rFont val="Times New Roman"/>
        <family val="1"/>
        <charset val="204"/>
      </rPr>
      <t>Анализ риска здоровью</t>
    </r>
  </si>
  <si>
    <r>
      <rPr>
        <sz val="10"/>
        <rFont val="Times New Roman"/>
        <family val="1"/>
        <charset val="204"/>
      </rPr>
      <t>Аналитика и контроль</t>
    </r>
  </si>
  <si>
    <r>
      <rPr>
        <sz val="10"/>
        <rFont val="Times New Roman"/>
        <family val="1"/>
        <charset val="204"/>
      </rPr>
      <t>Анналы клинической и экспериментальной неврологии</t>
    </r>
  </si>
  <si>
    <r>
      <rPr>
        <sz val="10"/>
        <rFont val="Times New Roman"/>
        <family val="1"/>
        <charset val="204"/>
      </rPr>
      <t>Анналы пластической, реконструктивной и эстетической хирургии</t>
    </r>
  </si>
  <si>
    <r>
      <rPr>
        <sz val="10"/>
        <rFont val="Times New Roman"/>
        <family val="1"/>
        <charset val="204"/>
      </rPr>
      <t>Анналы хирургической гепатологии</t>
    </r>
  </si>
  <si>
    <r>
      <rPr>
        <sz val="10"/>
        <rFont val="Times New Roman"/>
        <family val="1"/>
        <charset val="204"/>
      </rPr>
      <t>Антенны</t>
    </r>
  </si>
  <si>
    <r>
      <rPr>
        <sz val="10"/>
        <rFont val="Times New Roman"/>
        <family val="1"/>
        <charset val="204"/>
      </rPr>
      <t>Арбитражный и гражданский процесс</t>
    </r>
  </si>
  <si>
    <r>
      <rPr>
        <sz val="10"/>
        <rFont val="Times New Roman"/>
        <family val="1"/>
        <charset val="204"/>
      </rPr>
      <t>Арктика: экология и экономика</t>
    </r>
  </si>
  <si>
    <r>
      <rPr>
        <sz val="10"/>
        <rFont val="Times New Roman"/>
        <family val="1"/>
        <charset val="204"/>
      </rPr>
      <t>Артериальная гипертензия</t>
    </r>
  </si>
  <si>
    <r>
      <rPr>
        <sz val="10"/>
        <rFont val="Times New Roman"/>
        <family val="1"/>
        <charset val="204"/>
      </rPr>
      <t>Архивъ внутренней медицины</t>
    </r>
  </si>
  <si>
    <r>
      <rPr>
        <sz val="10"/>
        <rFont val="Times New Roman"/>
        <family val="1"/>
        <charset val="204"/>
      </rPr>
      <t>Аспирантский вестник Поволжья</t>
    </r>
  </si>
  <si>
    <r>
      <rPr>
        <sz val="10"/>
        <rFont val="Times New Roman"/>
        <family val="1"/>
        <charset val="204"/>
      </rPr>
      <t>Астраханский медицинский журнал</t>
    </r>
  </si>
  <si>
    <r>
      <rPr>
        <sz val="10"/>
        <rFont val="Times New Roman"/>
        <family val="1"/>
        <charset val="204"/>
      </rPr>
      <t>Атеротромбоз</t>
    </r>
  </si>
  <si>
    <r>
      <rPr>
        <sz val="10"/>
        <rFont val="Times New Roman"/>
        <family val="1"/>
        <charset val="204"/>
      </rPr>
      <t>Аудит и финансовый анализ / Audit and Financical Analisis</t>
    </r>
  </si>
  <si>
    <r>
      <rPr>
        <sz val="10"/>
        <rFont val="Times New Roman"/>
        <family val="1"/>
        <charset val="204"/>
      </rPr>
      <t>Аудитор</t>
    </r>
  </si>
  <si>
    <r>
      <rPr>
        <sz val="10"/>
        <rFont val="Times New Roman"/>
        <family val="1"/>
        <charset val="204"/>
      </rPr>
      <t>Аудиторские ведомости</t>
    </r>
  </si>
  <si>
    <r>
      <rPr>
        <sz val="10"/>
        <rFont val="Times New Roman"/>
        <family val="1"/>
        <charset val="204"/>
      </rPr>
      <t>Балет</t>
    </r>
  </si>
  <si>
    <r>
      <rPr>
        <sz val="10"/>
        <rFont val="Times New Roman"/>
        <family val="1"/>
        <charset val="204"/>
      </rPr>
      <t>Балтийский регион</t>
    </r>
  </si>
  <si>
    <r>
      <rPr>
        <sz val="10"/>
        <rFont val="Times New Roman"/>
        <family val="1"/>
        <charset val="204"/>
      </rPr>
      <t>Банковское право</t>
    </r>
  </si>
  <si>
    <r>
      <rPr>
        <sz val="10"/>
        <rFont val="Times New Roman"/>
        <family val="1"/>
        <charset val="204"/>
      </rPr>
      <t>Безопасность бизнеса</t>
    </r>
  </si>
  <si>
    <r>
      <rPr>
        <sz val="10"/>
        <rFont val="Times New Roman"/>
        <family val="1"/>
        <charset val="204"/>
      </rPr>
      <t>Безопасность в техносфере</t>
    </r>
  </si>
  <si>
    <r>
      <rPr>
        <sz val="10"/>
        <rFont val="Times New Roman"/>
        <family val="1"/>
        <charset val="204"/>
      </rPr>
      <t>Безопасность информационных технологий</t>
    </r>
  </si>
  <si>
    <r>
      <rPr>
        <sz val="10"/>
        <rFont val="Times New Roman"/>
        <family val="1"/>
        <charset val="204"/>
      </rPr>
      <t>Библиосфера</t>
    </r>
  </si>
  <si>
    <r>
      <rPr>
        <sz val="10"/>
        <rFont val="Times New Roman"/>
        <family val="1"/>
        <charset val="204"/>
      </rPr>
      <t>Библиотека криминалиста. Научный журнал</t>
    </r>
  </si>
  <si>
    <r>
      <rPr>
        <sz val="10"/>
        <rFont val="Times New Roman"/>
        <family val="1"/>
        <charset val="204"/>
      </rPr>
      <t>Библиотека уголовного права и криминологии</t>
    </r>
  </si>
  <si>
    <r>
      <rPr>
        <sz val="10"/>
        <rFont val="Times New Roman"/>
        <family val="1"/>
        <charset val="204"/>
      </rPr>
      <t>Библиотековедение</t>
    </r>
  </si>
  <si>
    <r>
      <rPr>
        <sz val="10"/>
        <rFont val="Times New Roman"/>
        <family val="1"/>
        <charset val="204"/>
      </rPr>
      <t>Бизнес в законе. Экономико-юридический журнал</t>
    </r>
  </si>
  <si>
    <r>
      <rPr>
        <sz val="10"/>
        <rFont val="Times New Roman"/>
        <family val="1"/>
        <charset val="204"/>
      </rPr>
      <t>Бизнес. Образование. Право</t>
    </r>
  </si>
  <si>
    <r>
      <rPr>
        <sz val="10"/>
        <rFont val="Times New Roman"/>
        <family val="1"/>
        <charset val="204"/>
      </rPr>
      <t>Бизнес-информатика Business Informatics</t>
    </r>
  </si>
  <si>
    <r>
      <rPr>
        <sz val="10"/>
        <rFont val="Times New Roman"/>
        <family val="1"/>
        <charset val="204"/>
      </rPr>
      <t>Биология в школе</t>
    </r>
  </si>
  <si>
    <r>
      <rPr>
        <sz val="10"/>
        <rFont val="Times New Roman"/>
        <family val="1"/>
        <charset val="204"/>
      </rPr>
      <t>Биосферная совместимость: человек, регион, технологии</t>
    </r>
  </si>
  <si>
    <r>
      <rPr>
        <sz val="10"/>
        <rFont val="Times New Roman"/>
        <family val="1"/>
        <charset val="204"/>
      </rPr>
      <t>Биотехносфера</t>
    </r>
  </si>
  <si>
    <r>
      <rPr>
        <sz val="10"/>
        <rFont val="Times New Roman"/>
        <family val="1"/>
        <charset val="204"/>
      </rPr>
      <t>Биоэтика</t>
    </r>
  </si>
  <si>
    <r>
      <rPr>
        <sz val="10"/>
        <rFont val="Times New Roman"/>
        <family val="1"/>
        <charset val="204"/>
      </rPr>
      <t>БСТ - Бюллетень строительной техники</t>
    </r>
  </si>
  <si>
    <r>
      <rPr>
        <sz val="10"/>
        <rFont val="Times New Roman"/>
        <family val="1"/>
        <charset val="204"/>
      </rPr>
      <t>Бухгалтерский учет</t>
    </r>
  </si>
  <si>
    <r>
      <rPr>
        <sz val="10"/>
        <rFont val="Times New Roman"/>
        <family val="1"/>
        <charset val="204"/>
      </rPr>
      <t>Бухучет в здравоохранении</t>
    </r>
  </si>
  <si>
    <r>
      <rPr>
        <sz val="10"/>
        <rFont val="Times New Roman"/>
        <family val="1"/>
        <charset val="204"/>
      </rPr>
      <t>Бухучет в сельском хозяйстве</t>
    </r>
  </si>
  <si>
    <r>
      <rPr>
        <sz val="10"/>
        <rFont val="Times New Roman"/>
        <family val="1"/>
        <charset val="204"/>
      </rPr>
      <t>Бухучет в строительных организациях</t>
    </r>
  </si>
  <si>
    <r>
      <rPr>
        <sz val="10"/>
        <rFont val="Times New Roman"/>
        <family val="1"/>
        <charset val="204"/>
      </rPr>
      <t>Бюллетень Восточно-Сибирского научного центра СО РАМН (Bulletin of the East Siberian Scientific Center SB RAMS)</t>
    </r>
  </si>
  <si>
    <r>
      <rPr>
        <sz val="10"/>
        <rFont val="Times New Roman"/>
        <family val="1"/>
        <charset val="204"/>
      </rPr>
      <t>Бюллетень сибирской медицины/Bulletin of Siberian Medicine</t>
    </r>
  </si>
  <si>
    <r>
      <rPr>
        <sz val="10"/>
        <rFont val="Times New Roman"/>
        <family val="1"/>
        <charset val="204"/>
      </rPr>
      <t>Бюллетень физиологии и патологии дыхания</t>
    </r>
  </si>
  <si>
    <r>
      <rPr>
        <sz val="10"/>
        <rFont val="Times New Roman"/>
        <family val="1"/>
        <charset val="204"/>
      </rPr>
      <t>Ведомости уголовно исполнительной системы</t>
    </r>
  </si>
  <si>
    <r>
      <rPr>
        <sz val="10"/>
        <rFont val="Times New Roman"/>
        <family val="1"/>
        <charset val="204"/>
      </rPr>
      <t>Вектор науки Тольяттинского государственного университета</t>
    </r>
  </si>
  <si>
    <r>
      <rPr>
        <sz val="10"/>
        <rFont val="Times New Roman"/>
        <family val="1"/>
        <charset val="204"/>
      </rPr>
      <t>Вектор науки Тольяттинского государственного университета. Серия: Педагогика, психология</t>
    </r>
  </si>
  <si>
    <r>
      <rPr>
        <sz val="10"/>
        <rFont val="Times New Roman"/>
        <family val="1"/>
        <charset val="204"/>
      </rPr>
      <t>Вектор науки Тольяттинского государственного университета. Серия: Экономика и управление</t>
    </r>
  </si>
  <si>
    <r>
      <rPr>
        <sz val="10"/>
        <rFont val="Times New Roman"/>
        <family val="1"/>
        <charset val="204"/>
      </rPr>
      <t>Вестник «НПО имени С. А. Лавочкина»</t>
    </r>
  </si>
  <si>
    <r>
      <rPr>
        <sz val="10"/>
        <rFont val="Times New Roman"/>
        <family val="1"/>
        <charset val="204"/>
      </rPr>
      <t>Вестник Авиценны (Паёми Сино)</t>
    </r>
  </si>
  <si>
    <r>
      <rPr>
        <sz val="10"/>
        <rFont val="Times New Roman"/>
        <family val="1"/>
        <charset val="204"/>
      </rPr>
      <t>Вестник Академии военных наук</t>
    </r>
  </si>
  <si>
    <r>
      <rPr>
        <sz val="10"/>
        <rFont val="Times New Roman"/>
        <family val="1"/>
        <charset val="204"/>
      </rPr>
      <t>Вестник Академии Генеральной прокуратуры Российской Федерации</t>
    </r>
  </si>
  <si>
    <r>
      <rPr>
        <sz val="10"/>
        <rFont val="Times New Roman"/>
        <family val="1"/>
        <charset val="204"/>
      </rPr>
      <t>Вестник Академии наук Республики Башкортостан</t>
    </r>
  </si>
  <si>
    <r>
      <rPr>
        <sz val="10"/>
        <rFont val="Times New Roman"/>
        <family val="1"/>
        <charset val="204"/>
      </rPr>
      <t>Вестник Академии наук Чеченской Республики</t>
    </r>
  </si>
  <si>
    <r>
      <rPr>
        <sz val="10"/>
        <rFont val="Times New Roman"/>
        <family val="1"/>
        <charset val="204"/>
      </rPr>
      <t>Вестник Академии права и управления</t>
    </r>
  </si>
  <si>
    <r>
      <rPr>
        <sz val="10"/>
        <rFont val="Times New Roman"/>
        <family val="1"/>
        <charset val="204"/>
      </rPr>
      <t>Вестник Академии Русского балета им. А.Я. Вагановой</t>
    </r>
  </si>
  <si>
    <r>
      <rPr>
        <sz val="10"/>
        <rFont val="Times New Roman"/>
        <family val="1"/>
        <charset val="204"/>
      </rPr>
      <t>Вестник АКСОР</t>
    </r>
  </si>
  <si>
    <r>
      <rPr>
        <sz val="10"/>
        <rFont val="Times New Roman"/>
        <family val="1"/>
        <charset val="204"/>
      </rPr>
      <t>Вестник Алтайской академии экономики и права</t>
    </r>
  </si>
  <si>
    <r>
      <rPr>
        <sz val="10"/>
        <rFont val="Times New Roman"/>
        <family val="1"/>
        <charset val="204"/>
      </rPr>
      <t>Вестник арбитражной практики</t>
    </r>
  </si>
  <si>
    <r>
      <rPr>
        <sz val="10"/>
        <rFont val="Times New Roman"/>
        <family val="1"/>
        <charset val="204"/>
      </rPr>
      <t>Вестник Ассоциации буровых подрядчиков</t>
    </r>
  </si>
  <si>
    <r>
      <rPr>
        <sz val="10"/>
        <rFont val="Times New Roman"/>
        <family val="1"/>
        <charset val="204"/>
      </rPr>
      <t>Вестник ассоциации вузов туризма и сервиса</t>
    </r>
  </si>
  <si>
    <r>
      <rPr>
        <sz val="10"/>
        <rFont val="Times New Roman"/>
        <family val="1"/>
        <charset val="204"/>
      </rPr>
      <t>Вестник Астраханского государственного технического университета. Серия: Морская техника и технология</t>
    </r>
  </si>
  <si>
    <r>
      <rPr>
        <sz val="10"/>
        <rFont val="Times New Roman"/>
        <family val="1"/>
        <charset val="204"/>
      </rPr>
      <t>Вестник Астраханского государственного технического университета. Серия: Управление, вычислительная техника и информатика</t>
    </r>
  </si>
  <si>
    <r>
      <rPr>
        <sz val="10"/>
        <rFont val="Times New Roman"/>
        <family val="1"/>
        <charset val="204"/>
      </rPr>
      <t>Вестник Астраханского государственного технического университета. Серия: экономика.</t>
    </r>
  </si>
  <si>
    <r>
      <rPr>
        <sz val="10"/>
        <rFont val="Times New Roman"/>
        <family val="1"/>
        <charset val="204"/>
      </rPr>
      <t>Вестник Балтийского федерального университета им. И. Канта</t>
    </r>
  </si>
  <si>
    <r>
      <rPr>
        <sz val="10"/>
        <rFont val="Times New Roman"/>
        <family val="1"/>
        <charset val="204"/>
      </rPr>
      <t>Вестник Башкирского университета</t>
    </r>
  </si>
  <si>
    <r>
      <rPr>
        <sz val="10"/>
        <rFont val="Times New Roman"/>
        <family val="1"/>
        <charset val="204"/>
      </rPr>
      <t>Вестник БГТУ им. В.Г. Шухова</t>
    </r>
  </si>
  <si>
    <r>
      <rPr>
        <sz val="10"/>
        <rFont val="Times New Roman"/>
        <family val="1"/>
        <charset val="204"/>
      </rPr>
      <t>Вестник Белгородского университета кооперации, экономики и права</t>
    </r>
  </si>
  <si>
    <r>
      <rPr>
        <sz val="10"/>
        <rFont val="Times New Roman"/>
        <family val="1"/>
        <charset val="204"/>
      </rPr>
      <t>Вестник Брянского государственного технического университета</t>
    </r>
  </si>
  <si>
    <r>
      <rPr>
        <sz val="10"/>
        <rFont val="Times New Roman"/>
        <family val="1"/>
        <charset val="204"/>
      </rPr>
      <t>Вестник Брянского государственного университета</t>
    </r>
  </si>
  <si>
    <r>
      <rPr>
        <sz val="10"/>
        <rFont val="Times New Roman"/>
        <family val="1"/>
        <charset val="204"/>
      </rPr>
      <t>Вестник Бурятского государственного университета</t>
    </r>
  </si>
  <si>
    <r>
      <rPr>
        <sz val="10"/>
        <rFont val="Times New Roman"/>
        <family val="1"/>
        <charset val="204"/>
      </rPr>
      <t>Вестник Бурятской государственной сельскохозяйственной академии имени В.Р. Филиппова</t>
    </r>
  </si>
  <si>
    <r>
      <rPr>
        <sz val="10"/>
        <rFont val="Times New Roman"/>
        <family val="1"/>
        <charset val="204"/>
      </rPr>
      <t>Вестник ВГАВТ</t>
    </r>
  </si>
  <si>
    <r>
      <rPr>
        <sz val="10"/>
        <rFont val="Times New Roman"/>
        <family val="1"/>
        <charset val="204"/>
      </rPr>
      <t>Вестник ветеринарии</t>
    </r>
  </si>
  <si>
    <r>
      <rPr>
        <sz val="10"/>
        <rFont val="Times New Roman"/>
        <family val="1"/>
        <charset val="204"/>
      </rPr>
      <t>Вестник Владимирского государственного университета имени Александра Григорьевича и Николая Григорьевича Столетовых. Серия: Педагогические и психологические науки</t>
    </r>
  </si>
  <si>
    <r>
      <rPr>
        <sz val="10"/>
        <rFont val="Times New Roman"/>
        <family val="1"/>
        <charset val="204"/>
      </rPr>
      <t>Вестник Владимирского юридического института</t>
    </r>
  </si>
  <si>
    <r>
      <rPr>
        <sz val="10"/>
        <rFont val="Times New Roman"/>
        <family val="1"/>
        <charset val="204"/>
      </rPr>
      <t>Вестник воздушно-космической обороны</t>
    </r>
  </si>
  <si>
    <r>
      <rPr>
        <sz val="10"/>
        <rFont val="Times New Roman"/>
        <family val="1"/>
        <charset val="204"/>
      </rPr>
      <t>Вестник Волгоградского государственного архитектурно-строительного университета. Серия: «Строительство и архитектура»</t>
    </r>
  </si>
  <si>
    <r>
      <rPr>
        <sz val="10"/>
        <rFont val="Times New Roman"/>
        <family val="1"/>
        <charset val="204"/>
      </rPr>
      <t>Вестник Волгоградского государственного медицинского университета</t>
    </r>
  </si>
  <si>
    <r>
      <rPr>
        <sz val="10"/>
        <rFont val="Times New Roman"/>
        <family val="1"/>
        <charset val="204"/>
      </rPr>
      <t>Вестник Волгоградского государственного университета. Серия 1. Математика. Физика</t>
    </r>
  </si>
  <si>
    <r>
      <rPr>
        <sz val="10"/>
        <rFont val="Times New Roman"/>
        <family val="1"/>
        <charset val="204"/>
      </rPr>
      <t>Вестник Волгоградского государственного университета. Серия 2. Языкознание</t>
    </r>
  </si>
  <si>
    <r>
      <rPr>
        <sz val="10"/>
        <rFont val="Times New Roman"/>
        <family val="1"/>
        <charset val="204"/>
      </rPr>
      <t>Вестник Волгоградского государственного университета. Серия 3. Экономика. Экология</t>
    </r>
  </si>
  <si>
    <r>
      <rPr>
        <sz val="10"/>
        <rFont val="Times New Roman"/>
        <family val="1"/>
        <charset val="204"/>
      </rPr>
      <t>Вестник Волгоградского государственного университета. Серия 4. История. Регионоведение. Международные отношения</t>
    </r>
  </si>
  <si>
    <r>
      <rPr>
        <sz val="10"/>
        <rFont val="Times New Roman"/>
        <family val="1"/>
        <charset val="204"/>
      </rPr>
      <t>Вестник Волгоградского государственного университета. Серия 5. Юриспруденция</t>
    </r>
  </si>
  <si>
    <r>
      <rPr>
        <sz val="10"/>
        <rFont val="Times New Roman"/>
        <family val="1"/>
        <charset val="204"/>
      </rPr>
      <t>Вестник волгоградского государственного университета. Серия 7. Философия. Социология и социальные технологии</t>
    </r>
  </si>
  <si>
    <r>
      <rPr>
        <sz val="10"/>
        <rFont val="Times New Roman"/>
        <family val="1"/>
        <charset val="204"/>
      </rPr>
      <t>Вестник Волгоградской академии МВД России</t>
    </r>
  </si>
  <si>
    <r>
      <rPr>
        <sz val="10"/>
        <rFont val="Times New Roman"/>
        <family val="1"/>
        <charset val="204"/>
      </rPr>
      <t>Вестник Волжского университета имени В.Н. Татищева</t>
    </r>
  </si>
  <si>
    <r>
      <rPr>
        <sz val="10"/>
        <rFont val="Times New Roman"/>
        <family val="1"/>
        <charset val="204"/>
      </rPr>
      <t>Вестник Воронежского государственного аграрного университета</t>
    </r>
  </si>
  <si>
    <r>
      <rPr>
        <sz val="10"/>
        <rFont val="Times New Roman"/>
        <family val="1"/>
        <charset val="204"/>
      </rPr>
      <t>Вестник Воронежского государственного университета. Серия: География. Геоэкология</t>
    </r>
  </si>
  <si>
    <r>
      <rPr>
        <sz val="10"/>
        <rFont val="Times New Roman"/>
        <family val="1"/>
        <charset val="204"/>
      </rPr>
      <t>Вестник Воронежского государственного университета. Серия: История. Политология. Социология</t>
    </r>
  </si>
  <si>
    <r>
      <rPr>
        <sz val="10"/>
        <rFont val="Times New Roman"/>
        <family val="1"/>
        <charset val="204"/>
      </rPr>
      <t>Вестник Воронежского государственного университета. Серия: Лингвистика и межкультурная коммуникация</t>
    </r>
  </si>
  <si>
    <r>
      <rPr>
        <sz val="10"/>
        <rFont val="Times New Roman"/>
        <family val="1"/>
        <charset val="204"/>
      </rPr>
      <t>Вестник Воронежского государственного университета. Серия: Право</t>
    </r>
  </si>
  <si>
    <r>
      <rPr>
        <sz val="10"/>
        <rFont val="Times New Roman"/>
        <family val="1"/>
        <charset val="204"/>
      </rPr>
      <t>Вестник Воронежского государственного университета. Серия: Проблемы высшего образования</t>
    </r>
  </si>
  <si>
    <r>
      <rPr>
        <sz val="10"/>
        <rFont val="Times New Roman"/>
        <family val="1"/>
        <charset val="204"/>
      </rPr>
      <t>Вестник Воронежского государственного университета. Серия: Системный анализ и информационные технологии</t>
    </r>
  </si>
  <si>
    <r>
      <rPr>
        <sz val="10"/>
        <rFont val="Times New Roman"/>
        <family val="1"/>
        <charset val="204"/>
      </rPr>
      <t>Вестник Воронежского государственного университета. Серия: Физика. Математика</t>
    </r>
  </si>
  <si>
    <r>
      <rPr>
        <sz val="10"/>
        <rFont val="Times New Roman"/>
        <family val="1"/>
        <charset val="204"/>
      </rPr>
      <t>Вестник Воронежского государственного университета. Серия: Филология. Журналистика</t>
    </r>
  </si>
  <si>
    <r>
      <rPr>
        <sz val="10"/>
        <rFont val="Times New Roman"/>
        <family val="1"/>
        <charset val="204"/>
      </rPr>
      <t>Вестник Воронежского государственного университета. Серия: Философия</t>
    </r>
  </si>
  <si>
    <r>
      <rPr>
        <sz val="10"/>
        <rFont val="Times New Roman"/>
        <family val="1"/>
        <charset val="204"/>
      </rPr>
      <t>Вестник Воронежского государственного университета. Серия: Химия. Биология. Фармация</t>
    </r>
  </si>
  <si>
    <r>
      <rPr>
        <sz val="10"/>
        <rFont val="Times New Roman"/>
        <family val="1"/>
        <charset val="204"/>
      </rPr>
      <t>Вестник Воронежского государственного университета. Серия: Экономика и управление</t>
    </r>
  </si>
  <si>
    <r>
      <rPr>
        <sz val="10"/>
        <rFont val="Times New Roman"/>
        <family val="1"/>
        <charset val="204"/>
      </rPr>
      <t>Вестник Воронежского института МВД России</t>
    </r>
  </si>
  <si>
    <r>
      <rPr>
        <sz val="10"/>
        <rFont val="Times New Roman"/>
        <family val="1"/>
        <charset val="204"/>
      </rPr>
      <t>Вестник Воронежского института ФСИН России</t>
    </r>
  </si>
  <si>
    <r>
      <rPr>
        <sz val="10"/>
        <rFont val="Times New Roman"/>
        <family val="1"/>
        <charset val="204"/>
      </rPr>
      <t>Вестник восстановительной медицины</t>
    </r>
  </si>
  <si>
    <r>
      <rPr>
        <sz val="10"/>
        <rFont val="Times New Roman"/>
        <family val="1"/>
        <charset val="204"/>
      </rPr>
      <t>Вестник Восточно-Сибирского государственного университета технологий и управления</t>
    </r>
  </si>
  <si>
    <r>
      <rPr>
        <sz val="10"/>
        <rFont val="Times New Roman"/>
        <family val="1"/>
        <charset val="204"/>
      </rPr>
      <t>Вестник Всероссийского общества специалистов по медико-социальной экспертизе, реабилитации и реабилитационной индустрии</t>
    </r>
  </si>
  <si>
    <r>
      <rPr>
        <sz val="10"/>
        <rFont val="Times New Roman"/>
        <family val="1"/>
        <charset val="204"/>
      </rPr>
      <t>Вестник ВЭГУ</t>
    </r>
  </si>
  <si>
    <r>
      <rPr>
        <sz val="10"/>
        <rFont val="Times New Roman"/>
        <family val="1"/>
        <charset val="204"/>
      </rPr>
      <t>Вестник Вятского государственного гуманитарного университета</t>
    </r>
  </si>
  <si>
    <r>
      <rPr>
        <sz val="10"/>
        <rFont val="Times New Roman"/>
        <family val="1"/>
        <charset val="204"/>
      </rPr>
      <t>Вестник Государственного университета морского и речного флота имени адмирала С.О. Макарова</t>
    </r>
  </si>
  <si>
    <r>
      <rPr>
        <sz val="10"/>
        <rFont val="Times New Roman"/>
        <family val="1"/>
        <charset val="204"/>
      </rPr>
      <t>Вестник гражданских инженеров</t>
    </r>
  </si>
  <si>
    <r>
      <rPr>
        <sz val="10"/>
        <rFont val="Times New Roman"/>
        <family val="1"/>
        <charset val="204"/>
      </rPr>
      <t>Вестник Дагестанского государственного технического университета. Технические науки</t>
    </r>
  </si>
  <si>
    <r>
      <rPr>
        <sz val="10"/>
        <rFont val="Times New Roman"/>
        <family val="1"/>
        <charset val="204"/>
      </rPr>
      <t>Вестник Дагестанской государственной медицинской академии</t>
    </r>
  </si>
  <si>
    <r>
      <rPr>
        <sz val="10"/>
        <rFont val="Times New Roman"/>
        <family val="1"/>
        <charset val="204"/>
      </rPr>
      <t>Вестник Дальневосточного юридического института МВД России</t>
    </r>
  </si>
  <si>
    <r>
      <rPr>
        <sz val="10"/>
        <rFont val="Times New Roman"/>
        <family val="1"/>
        <charset val="204"/>
      </rPr>
      <t>Вестник дерматологии и венерологии</t>
    </r>
  </si>
  <si>
    <r>
      <rPr>
        <sz val="10"/>
        <rFont val="Times New Roman"/>
        <family val="1"/>
        <charset val="204"/>
      </rPr>
      <t>Вестник Дипломатической академии МИД России. Россия и мир</t>
    </r>
  </si>
  <si>
    <r>
      <rPr>
        <sz val="10"/>
        <rFont val="Times New Roman"/>
        <family val="1"/>
        <charset val="204"/>
      </rPr>
      <t>Вестник Донского государственного технического университета</t>
    </r>
  </si>
  <si>
    <r>
      <rPr>
        <sz val="10"/>
        <rFont val="Times New Roman"/>
        <family val="1"/>
        <charset val="204"/>
      </rPr>
      <t>Вестник Екатерининского института</t>
    </r>
  </si>
  <si>
    <r>
      <rPr>
        <sz val="10"/>
        <rFont val="Times New Roman"/>
        <family val="1"/>
        <charset val="204"/>
      </rPr>
      <t>Вестник Забайкальского государственного университета</t>
    </r>
  </si>
  <si>
    <r>
      <rPr>
        <sz val="10"/>
        <rFont val="Times New Roman"/>
        <family val="1"/>
        <charset val="204"/>
      </rPr>
      <t>Вестник Ивановского государственного энергетического университета</t>
    </r>
  </si>
  <si>
    <r>
      <rPr>
        <sz val="10"/>
        <rFont val="Times New Roman"/>
        <family val="1"/>
        <charset val="204"/>
      </rPr>
      <t>Вестник Ивановской медицинской академии</t>
    </r>
  </si>
  <si>
    <r>
      <rPr>
        <sz val="10"/>
        <rFont val="Times New Roman"/>
        <family val="1"/>
        <charset val="204"/>
      </rPr>
      <t>Вестник ИжГТУ имени М.Т. Калашникова</t>
    </r>
  </si>
  <si>
    <r>
      <rPr>
        <sz val="10"/>
        <rFont val="Times New Roman"/>
        <family val="1"/>
        <charset val="204"/>
      </rPr>
      <t>Вестник Института Дружбы народов Кавказа (Теория экономики и управления народным хозяйством)</t>
    </r>
  </si>
  <si>
    <r>
      <rPr>
        <sz val="10"/>
        <rFont val="Times New Roman"/>
        <family val="1"/>
        <charset val="204"/>
      </rPr>
      <t>Вестник Института экономики Российской академии наук</t>
    </r>
  </si>
  <si>
    <r>
      <rPr>
        <sz val="10"/>
        <rFont val="Times New Roman"/>
        <family val="1"/>
        <charset val="204"/>
      </rPr>
      <t>Вестник института: преступление, наказание, исправление</t>
    </r>
  </si>
  <si>
    <r>
      <rPr>
        <sz val="10"/>
        <rFont val="Times New Roman"/>
        <family val="1"/>
        <charset val="204"/>
      </rPr>
      <t>Вестник ИПБ (Вестник профессиональных бухгалтеров)</t>
    </r>
  </si>
  <si>
    <r>
      <rPr>
        <sz val="10"/>
        <rFont val="Times New Roman"/>
        <family val="1"/>
        <charset val="204"/>
      </rPr>
      <t>Вестник Иркутского государственного технического университета</t>
    </r>
  </si>
  <si>
    <r>
      <rPr>
        <sz val="10"/>
        <rFont val="Times New Roman"/>
        <family val="1"/>
        <charset val="204"/>
      </rPr>
      <t>Вестник Казанского государственного технического университета им. А.Н. Туполева</t>
    </r>
  </si>
  <si>
    <r>
      <rPr>
        <sz val="10"/>
        <rFont val="Times New Roman"/>
        <family val="1"/>
        <charset val="204"/>
      </rPr>
      <t>Вестник Казанского государственного университета культуры и искусств</t>
    </r>
  </si>
  <si>
    <r>
      <rPr>
        <sz val="10"/>
        <rFont val="Times New Roman"/>
        <family val="1"/>
        <charset val="204"/>
      </rPr>
      <t>Вестник Казанского юридического института МВД России</t>
    </r>
  </si>
  <si>
    <r>
      <rPr>
        <sz val="10"/>
        <rFont val="Times New Roman"/>
        <family val="1"/>
        <charset val="204"/>
      </rPr>
      <t>Вестник Калининградского филиала Санкт-Петербургского университета МВД России</t>
    </r>
  </si>
  <si>
    <r>
      <rPr>
        <sz val="10"/>
        <rFont val="Times New Roman"/>
        <family val="1"/>
        <charset val="204"/>
      </rPr>
      <t>Вестник Калмыцкого института гуманитарных исследований РАН</t>
    </r>
  </si>
  <si>
    <r>
      <rPr>
        <sz val="10"/>
        <rFont val="Times New Roman"/>
        <family val="1"/>
        <charset val="204"/>
      </rPr>
      <t>Вестник Камчатского государственного технического университета</t>
    </r>
  </si>
  <si>
    <r>
      <rPr>
        <sz val="10"/>
        <rFont val="Times New Roman"/>
        <family val="1"/>
        <charset val="204"/>
      </rPr>
      <t>Вестник Камчатской региональной ассоциации «Учебно-научный центр». Серия: Науки о Земле»</t>
    </r>
  </si>
  <si>
    <r>
      <rPr>
        <sz val="10"/>
        <rFont val="Times New Roman"/>
        <family val="1"/>
        <charset val="204"/>
      </rPr>
      <t>Вестник кафедры ЮНЕСКО «Музыкальное искусство и образование»</t>
    </r>
  </si>
  <si>
    <r>
      <rPr>
        <sz val="10"/>
        <rFont val="Times New Roman"/>
        <family val="1"/>
        <charset val="204"/>
      </rPr>
      <t>Вестник Кемеровского государственного университета культуры и искусств</t>
    </r>
  </si>
  <si>
    <r>
      <rPr>
        <sz val="10"/>
        <rFont val="Times New Roman"/>
        <family val="1"/>
        <charset val="204"/>
      </rPr>
      <t>Вестник компьютерных и информационных технологий</t>
    </r>
  </si>
  <si>
    <r>
      <rPr>
        <sz val="10"/>
        <rFont val="Times New Roman"/>
        <family val="1"/>
        <charset val="204"/>
      </rPr>
      <t>Вестник Костромского государственного университета имени Н.А. Некрасова</t>
    </r>
  </si>
  <si>
    <r>
      <rPr>
        <sz val="10"/>
        <rFont val="Times New Roman"/>
        <family val="1"/>
        <charset val="204"/>
      </rPr>
      <t>Вестник Костромского государственного университета имени Н.А. Некрасова. Серия Педагогика. Социальная работа. Ювенология. Социокинетика</t>
    </r>
  </si>
  <si>
    <r>
      <rPr>
        <sz val="10"/>
        <rFont val="Times New Roman"/>
        <family val="1"/>
        <charset val="204"/>
      </rPr>
      <t>Вестник КрасГАУ</t>
    </r>
  </si>
  <si>
    <r>
      <rPr>
        <sz val="10"/>
        <rFont val="Times New Roman"/>
        <family val="1"/>
        <charset val="204"/>
      </rPr>
      <t>Вестник Краснодарского университета МВД России</t>
    </r>
  </si>
  <si>
    <r>
      <rPr>
        <sz val="10"/>
        <rFont val="Times New Roman"/>
        <family val="1"/>
        <charset val="204"/>
      </rPr>
      <t>Вестник Красноярского государственного педагогического университета им. В.П. Астафьева (Вестник КГПУ)</t>
    </r>
  </si>
  <si>
    <r>
      <rPr>
        <sz val="10"/>
        <rFont val="Times New Roman"/>
        <family val="1"/>
        <charset val="204"/>
      </rPr>
      <t>Вестник Кузбасского института</t>
    </r>
  </si>
  <si>
    <r>
      <rPr>
        <sz val="10"/>
        <rFont val="Times New Roman"/>
        <family val="1"/>
        <charset val="204"/>
      </rPr>
      <t>Вестник Кыргызско-Российского Славянского университета</t>
    </r>
  </si>
  <si>
    <r>
      <rPr>
        <sz val="10"/>
        <rFont val="Times New Roman"/>
        <family val="1"/>
        <charset val="204"/>
      </rPr>
      <t>Вестник Ленинградского государственного университета имени А.С. Пушкина</t>
    </r>
  </si>
  <si>
    <r>
      <rPr>
        <sz val="10"/>
        <rFont val="Times New Roman"/>
        <family val="1"/>
        <charset val="204"/>
      </rPr>
      <t>Вестник Магнитогорского государственного технического университета им. Г.И. Носова, Vestnik of Nosov Magnitogorsk State Technical University</t>
    </r>
  </si>
  <si>
    <r>
      <rPr>
        <sz val="10"/>
        <rFont val="Times New Roman"/>
        <family val="1"/>
        <charset val="204"/>
      </rPr>
      <t>Вестник Майкопского государственного технологического университета</t>
    </r>
  </si>
  <si>
    <r>
      <rPr>
        <sz val="10"/>
        <rFont val="Times New Roman"/>
        <family val="1"/>
        <charset val="204"/>
      </rPr>
      <t>Вестник МГИМО-Университета</t>
    </r>
  </si>
  <si>
    <r>
      <rPr>
        <sz val="10"/>
        <rFont val="Times New Roman"/>
        <family val="1"/>
        <charset val="204"/>
      </rPr>
      <t>Вестник МГСУ</t>
    </r>
  </si>
  <si>
    <r>
      <rPr>
        <sz val="10"/>
        <rFont val="Times New Roman"/>
        <family val="1"/>
        <charset val="204"/>
      </rPr>
      <t>Вестник МГТУ</t>
    </r>
  </si>
  <si>
    <r>
      <rPr>
        <sz val="10"/>
        <rFont val="Times New Roman"/>
        <family val="1"/>
        <charset val="204"/>
      </rPr>
      <t>Вестник МГТУ «Станкин»</t>
    </r>
  </si>
  <si>
    <r>
      <rPr>
        <sz val="10"/>
        <rFont val="Times New Roman"/>
        <family val="1"/>
        <charset val="204"/>
      </rPr>
      <t>Вестник МГТУ им. Н.Э. Баумана. Серия «Естественные науки»</t>
    </r>
  </si>
  <si>
    <r>
      <rPr>
        <sz val="10"/>
        <rFont val="Times New Roman"/>
        <family val="1"/>
        <charset val="204"/>
      </rPr>
      <t>Вестник медицинского института «РЕАВИЗ»: Реабилитация, Врач и Здоровье</t>
    </r>
  </si>
  <si>
    <r>
      <rPr>
        <sz val="10"/>
        <rFont val="Times New Roman"/>
        <family val="1"/>
        <charset val="204"/>
      </rPr>
      <t>Вестник международных организаций: образование, наука, новая экономика International Organisations Research Journal</t>
    </r>
  </si>
  <si>
    <r>
      <rPr>
        <sz val="10"/>
        <rFont val="Times New Roman"/>
        <family val="1"/>
        <charset val="204"/>
      </rPr>
      <t>Вестник Мордовского университета</t>
    </r>
  </si>
  <si>
    <r>
      <rPr>
        <sz val="10"/>
        <rFont val="Times New Roman"/>
        <family val="1"/>
        <charset val="204"/>
      </rPr>
      <t>Вестник Московского авиационного института</t>
    </r>
  </si>
  <si>
    <r>
      <rPr>
        <sz val="10"/>
        <rFont val="Times New Roman"/>
        <family val="1"/>
        <charset val="204"/>
      </rPr>
      <t>Вестник Московского автомобильно-дорожного государственного технического университета (МАДИ)</t>
    </r>
  </si>
  <si>
    <r>
      <rPr>
        <sz val="10"/>
        <rFont val="Times New Roman"/>
        <family val="1"/>
        <charset val="204"/>
      </rPr>
      <t>Вестник Московского городского педагогического университета. Серия «Экономические науки»</t>
    </r>
  </si>
  <si>
    <r>
      <rPr>
        <sz val="10"/>
        <rFont val="Times New Roman"/>
        <family val="1"/>
        <charset val="204"/>
      </rPr>
      <t>Вестник Московского городского педагогического университета. Серия «Юридические науки»</t>
    </r>
  </si>
  <si>
    <r>
      <rPr>
        <sz val="10"/>
        <rFont val="Times New Roman"/>
        <family val="1"/>
        <charset val="204"/>
      </rPr>
      <t>Вестник Московского городского педагогического университета. Серия «Информатика и информатизация образования»</t>
    </r>
  </si>
  <si>
    <r>
      <rPr>
        <sz val="10"/>
        <rFont val="Times New Roman"/>
        <family val="1"/>
        <charset val="204"/>
      </rPr>
      <t>Вестник Московского городского педагогического университета. Серия «Исторические науки»</t>
    </r>
  </si>
  <si>
    <r>
      <rPr>
        <sz val="10"/>
        <rFont val="Times New Roman"/>
        <family val="1"/>
        <charset val="204"/>
      </rPr>
      <t>Вестник Московского городского педагогического университета. Серия «Философские науки»</t>
    </r>
  </si>
  <si>
    <r>
      <rPr>
        <sz val="10"/>
        <rFont val="Times New Roman"/>
        <family val="1"/>
        <charset val="204"/>
      </rPr>
      <t>Вестник Московского городского педагогического университета. Серия «Естественные науки»</t>
    </r>
  </si>
  <si>
    <r>
      <rPr>
        <sz val="10"/>
        <rFont val="Times New Roman"/>
        <family val="1"/>
        <charset val="204"/>
      </rPr>
      <t>Вестник Московского городского педагогического университета. Серия «Педагогика и психология»</t>
    </r>
  </si>
  <si>
    <r>
      <rPr>
        <sz val="10"/>
        <rFont val="Times New Roman"/>
        <family val="1"/>
        <charset val="204"/>
      </rPr>
      <t>Вестник Московского городского педагогического университета. Серия «Филология. Теория языка. Языковое образование»</t>
    </r>
  </si>
  <si>
    <r>
      <rPr>
        <sz val="10"/>
        <rFont val="Times New Roman"/>
        <family val="1"/>
        <charset val="204"/>
      </rPr>
      <t>Вестник Московского государственного областного университета. Серия «Педагогика»</t>
    </r>
  </si>
  <si>
    <r>
      <rPr>
        <sz val="10"/>
        <rFont val="Times New Roman"/>
        <family val="1"/>
        <charset val="204"/>
      </rPr>
      <t>Вестник Московского государственного областного университета. Серия «Психологические науки»</t>
    </r>
  </si>
  <si>
    <r>
      <rPr>
        <sz val="10"/>
        <rFont val="Times New Roman"/>
        <family val="1"/>
        <charset val="204"/>
      </rPr>
      <t>Вестник Московского государственного областного университета. Серия «Русская филология»</t>
    </r>
  </si>
  <si>
    <r>
      <rPr>
        <sz val="10"/>
        <rFont val="Times New Roman"/>
        <family val="1"/>
        <charset val="204"/>
      </rPr>
      <t>Вестник Московского государственного областного университета. Серия «Экономика»</t>
    </r>
  </si>
  <si>
    <r>
      <rPr>
        <sz val="10"/>
        <rFont val="Times New Roman"/>
        <family val="1"/>
        <charset val="204"/>
      </rPr>
      <t>Вестник Московского государственного областного университета. Серия «Лингвистика»</t>
    </r>
  </si>
  <si>
    <r>
      <rPr>
        <sz val="10"/>
        <rFont val="Times New Roman"/>
        <family val="1"/>
        <charset val="204"/>
      </rPr>
      <t>Вестник Московского государственного областного университета. Серия «История и политические науки»</t>
    </r>
  </si>
  <si>
    <r>
      <rPr>
        <sz val="10"/>
        <rFont val="Times New Roman"/>
        <family val="1"/>
        <charset val="204"/>
      </rPr>
      <t>Вестник Московского государственного областного университета. Серия «Философские науки»</t>
    </r>
  </si>
  <si>
    <r>
      <rPr>
        <sz val="10"/>
        <rFont val="Times New Roman"/>
        <family val="1"/>
        <charset val="204"/>
      </rPr>
      <t>Вестник Московского государственного областного университета.</t>
    </r>
  </si>
  <si>
    <r>
      <rPr>
        <sz val="10"/>
        <rFont val="Times New Roman"/>
        <family val="1"/>
        <charset val="204"/>
      </rPr>
      <t>Серия «Юриспруденция»</t>
    </r>
  </si>
  <si>
    <r>
      <rPr>
        <sz val="10"/>
        <rFont val="Times New Roman"/>
        <family val="1"/>
        <charset val="204"/>
      </rPr>
      <t>Вестник Московского государственного областного университета. Серия «Естественные науки»</t>
    </r>
  </si>
  <si>
    <r>
      <rPr>
        <sz val="10"/>
        <rFont val="Times New Roman"/>
        <family val="1"/>
        <charset val="204"/>
      </rPr>
      <t>Вестник Московского государственного областного университета. Серия "Физика-математика".</t>
    </r>
  </si>
  <si>
    <r>
      <rPr>
        <sz val="10"/>
        <rFont val="Times New Roman"/>
        <family val="1"/>
        <charset val="204"/>
      </rPr>
      <t>Вестник Московского государственного технического университета им. Н.Э. Баумана. Серия «Приборостроение»</t>
    </r>
  </si>
  <si>
    <r>
      <rPr>
        <sz val="10"/>
        <rFont val="Times New Roman"/>
        <family val="1"/>
        <charset val="204"/>
      </rPr>
      <t>Вестник Московского государственного университета культуры и искусств</t>
    </r>
  </si>
  <si>
    <r>
      <rPr>
        <sz val="10"/>
        <rFont val="Times New Roman"/>
        <family val="1"/>
        <charset val="204"/>
      </rPr>
      <t>Вестник Московского государственного университета леса - Лесной вестник</t>
    </r>
  </si>
  <si>
    <r>
      <rPr>
        <sz val="10"/>
        <rFont val="Times New Roman"/>
        <family val="1"/>
        <charset val="204"/>
      </rPr>
      <t>Вестник Московского университета МВД России</t>
    </r>
  </si>
  <si>
    <r>
      <rPr>
        <sz val="10"/>
        <rFont val="Times New Roman"/>
        <family val="1"/>
        <charset val="204"/>
      </rPr>
      <t>Вестник Московского университета. Серия 10. Журналистика</t>
    </r>
  </si>
  <si>
    <r>
      <rPr>
        <sz val="10"/>
        <rFont val="Times New Roman"/>
        <family val="1"/>
        <charset val="204"/>
      </rPr>
      <t>Вестник Московского университета. Серия 12. Политические науки</t>
    </r>
  </si>
  <si>
    <r>
      <rPr>
        <sz val="10"/>
        <rFont val="Times New Roman"/>
        <family val="1"/>
        <charset val="204"/>
      </rPr>
      <t>Вестник Московского университета. Серия 13. Востоковедение</t>
    </r>
  </si>
  <si>
    <r>
      <rPr>
        <sz val="10"/>
        <rFont val="Times New Roman"/>
        <family val="1"/>
        <charset val="204"/>
      </rPr>
      <t>Вестник Московского университета. Серия 18. Социология и политология</t>
    </r>
  </si>
  <si>
    <r>
      <rPr>
        <sz val="10"/>
        <rFont val="Times New Roman"/>
        <family val="1"/>
        <charset val="204"/>
      </rPr>
      <t>Вестник Московского университета. Серия 19. Лингвистика и межкультурная коммуникация</t>
    </r>
  </si>
  <si>
    <r>
      <rPr>
        <sz val="10"/>
        <rFont val="Times New Roman"/>
        <family val="1"/>
        <charset val="204"/>
      </rPr>
      <t>Вестник Московского университета. Серия 20. Педагогическое образование</t>
    </r>
  </si>
  <si>
    <r>
      <rPr>
        <sz val="10"/>
        <rFont val="Times New Roman"/>
        <family val="1"/>
        <charset val="204"/>
      </rPr>
      <t>Вестник Московского университета. Серия 21. Управление (государство и общество)</t>
    </r>
  </si>
  <si>
    <r>
      <rPr>
        <sz val="10"/>
        <rFont val="Times New Roman"/>
        <family val="1"/>
        <charset val="204"/>
      </rPr>
      <t>Вестник Московского университета. Серия 26. Государственный аудит</t>
    </r>
  </si>
  <si>
    <r>
      <rPr>
        <sz val="10"/>
        <rFont val="Times New Roman"/>
        <family val="1"/>
        <charset val="204"/>
      </rPr>
      <t>Вестник Московского университета. Серия 6. Экономика</t>
    </r>
  </si>
  <si>
    <r>
      <rPr>
        <sz val="10"/>
        <rFont val="Times New Roman"/>
        <family val="1"/>
        <charset val="204"/>
      </rPr>
      <t>Вестник Московского университета. Серия XXIII. Антропология</t>
    </r>
  </si>
  <si>
    <r>
      <rPr>
        <sz val="10"/>
        <rFont val="Times New Roman"/>
        <family val="1"/>
        <charset val="204"/>
      </rPr>
      <t>Вестник Московского университета. Серия XXV. Международные отношения и мировая политика</t>
    </r>
  </si>
  <si>
    <r>
      <rPr>
        <sz val="10"/>
        <rFont val="Times New Roman"/>
        <family val="1"/>
        <charset val="204"/>
      </rPr>
      <t>Вестник Московского финансово-юридического университета МФЮА</t>
    </r>
  </si>
  <si>
    <r>
      <rPr>
        <sz val="10"/>
        <rFont val="Times New Roman"/>
        <family val="1"/>
        <charset val="204"/>
      </rPr>
      <t>Вестник Московского энергетического института</t>
    </r>
  </si>
  <si>
    <r>
      <rPr>
        <sz val="10"/>
        <rFont val="Times New Roman"/>
        <family val="1"/>
        <charset val="204"/>
      </rPr>
      <t>Вестник мясного скотоводства (Herald of Beef Cattle Breeding)</t>
    </r>
  </si>
  <si>
    <r>
      <rPr>
        <sz val="10"/>
        <rFont val="Times New Roman"/>
        <family val="1"/>
        <charset val="204"/>
      </rPr>
      <t>Вестник Научного центра по безопасности работ в угольной промышленности</t>
    </r>
  </si>
  <si>
    <r>
      <rPr>
        <sz val="10"/>
        <rFont val="Times New Roman"/>
        <family val="1"/>
        <charset val="204"/>
      </rPr>
      <t>Вестник научно-исследовательского института железнодорожного транспорта</t>
    </r>
  </si>
  <si>
    <r>
      <rPr>
        <sz val="10"/>
        <rFont val="Times New Roman"/>
        <family val="1"/>
        <charset val="204"/>
      </rPr>
      <t>Вестник Национального исследовательского ядерного университета «МИФИ»</t>
    </r>
  </si>
  <si>
    <r>
      <rPr>
        <sz val="10"/>
        <rFont val="Times New Roman"/>
        <family val="1"/>
        <charset val="204"/>
      </rPr>
      <t>Вестник Национального Медико-хирургического Центра им. Н.И. Пирогова</t>
    </r>
  </si>
  <si>
    <r>
      <rPr>
        <sz val="10"/>
        <rFont val="Times New Roman"/>
        <family val="1"/>
        <charset val="204"/>
      </rPr>
      <t>Вестник Национальной академии туризма</t>
    </r>
  </si>
  <si>
    <r>
      <rPr>
        <sz val="10"/>
        <rFont val="Times New Roman"/>
        <family val="1"/>
        <charset val="204"/>
      </rPr>
      <t>Вестник НГИЭИ</t>
    </r>
  </si>
  <si>
    <r>
      <rPr>
        <sz val="10"/>
        <rFont val="Times New Roman"/>
        <family val="1"/>
        <charset val="204"/>
      </rPr>
      <t>Вестник НГУЭУ</t>
    </r>
  </si>
  <si>
    <r>
      <rPr>
        <sz val="10"/>
        <rFont val="Times New Roman"/>
        <family val="1"/>
        <charset val="204"/>
      </rPr>
      <t>Вестник неврологии, психиатрии и нейрохирургии</t>
    </r>
  </si>
  <si>
    <r>
      <rPr>
        <sz val="10"/>
        <rFont val="Times New Roman"/>
        <family val="1"/>
        <charset val="204"/>
      </rPr>
      <t>Вестник Нижегородского государственного лингвистического университета им. Н.А. Добролюбова</t>
    </r>
  </si>
  <si>
    <r>
      <rPr>
        <sz val="10"/>
        <rFont val="Times New Roman"/>
        <family val="1"/>
        <charset val="204"/>
      </rPr>
      <t>Вестник Нижегородского университета им. Н.И. Лобачевского. Серия: Социальные науки</t>
    </r>
  </si>
  <si>
    <r>
      <rPr>
        <sz val="10"/>
        <rFont val="Times New Roman"/>
        <family val="1"/>
        <charset val="204"/>
      </rPr>
      <t>Вестник Нижегородского университета им. Н.И. Лобачевского</t>
    </r>
  </si>
  <si>
    <r>
      <rPr>
        <sz val="10"/>
        <rFont val="Times New Roman"/>
        <family val="1"/>
        <charset val="204"/>
      </rPr>
      <t>Вестник Нижневартовского государственного университета</t>
    </r>
  </si>
  <si>
    <r>
      <rPr>
        <sz val="10"/>
        <rFont val="Times New Roman"/>
        <family val="1"/>
        <charset val="204"/>
      </rPr>
      <t>Вестник НИИ гуманитарных наук при Правительстве Республики Мордовия</t>
    </r>
  </si>
  <si>
    <r>
      <rPr>
        <sz val="10"/>
        <rFont val="Times New Roman"/>
        <family val="1"/>
        <charset val="204"/>
      </rPr>
      <t>Вестник Новгородского государственного университета</t>
    </r>
  </si>
  <si>
    <r>
      <rPr>
        <sz val="10"/>
        <rFont val="Times New Roman"/>
        <family val="1"/>
        <charset val="204"/>
      </rPr>
      <t>Вестник Новосибирского государственного университета. Серия: Право</t>
    </r>
  </si>
  <si>
    <r>
      <rPr>
        <sz val="10"/>
        <rFont val="Times New Roman"/>
        <family val="1"/>
        <charset val="204"/>
      </rPr>
      <t>Вестник Новосибирского государственного университета. Серия: Социально-экономические науки.</t>
    </r>
  </si>
  <si>
    <r>
      <rPr>
        <sz val="10"/>
        <rFont val="Times New Roman"/>
        <family val="1"/>
        <charset val="204"/>
      </rPr>
      <t>Вестник Новосибирского государственного университета. Серия: Физика</t>
    </r>
  </si>
  <si>
    <r>
      <rPr>
        <sz val="10"/>
        <rFont val="Times New Roman"/>
        <family val="1"/>
        <charset val="204"/>
      </rPr>
      <t>Вестник новых медицинских технологий</t>
    </r>
  </si>
  <si>
    <r>
      <rPr>
        <sz val="10"/>
        <rFont val="Times New Roman"/>
        <family val="1"/>
        <charset val="204"/>
      </rPr>
      <t>Вестник Омского университета. Серия «Право»</t>
    </r>
  </si>
  <si>
    <r>
      <rPr>
        <sz val="10"/>
        <rFont val="Times New Roman"/>
        <family val="1"/>
        <charset val="204"/>
      </rPr>
      <t>Вестник Омского университета. Серия «Экономика»</t>
    </r>
  </si>
  <si>
    <r>
      <rPr>
        <sz val="10"/>
        <rFont val="Times New Roman"/>
        <family val="1"/>
        <charset val="204"/>
      </rPr>
      <t>Вестник Омской юридической академии</t>
    </r>
  </si>
  <si>
    <r>
      <rPr>
        <sz val="10"/>
        <rFont val="Times New Roman"/>
        <family val="1"/>
        <charset val="204"/>
      </rPr>
      <t>ВЕСТНИК Оренбургского государственного университета</t>
    </r>
  </si>
  <si>
    <r>
      <rPr>
        <sz val="10"/>
        <rFont val="Times New Roman"/>
        <family val="1"/>
        <charset val="204"/>
      </rPr>
      <t>Вестник Пермского национального исследовательского политехнического университета «Машиностроение, материаловедение»</t>
    </r>
  </si>
  <si>
    <r>
      <rPr>
        <sz val="10"/>
        <rFont val="Times New Roman"/>
        <family val="1"/>
        <charset val="204"/>
      </rPr>
      <t>Вестник Пермского национального исследовательского политехнического университета Геология. Нефтегазовое и горное дело</t>
    </r>
  </si>
  <si>
    <r>
      <rPr>
        <sz val="10"/>
        <rFont val="Times New Roman"/>
        <family val="1"/>
        <charset val="204"/>
      </rPr>
      <t>Вестник Пермского национального исследовательского политехнического университета. Аэрокосмическая техника</t>
    </r>
  </si>
  <si>
    <r>
      <rPr>
        <sz val="10"/>
        <rFont val="Times New Roman"/>
        <family val="1"/>
        <charset val="204"/>
      </rPr>
      <t>Вестник Пермского национального исследовательского политехнического университета. Прикладная экология. Урбанистика</t>
    </r>
  </si>
  <si>
    <r>
      <rPr>
        <sz val="10"/>
        <rFont val="Times New Roman"/>
        <family val="1"/>
        <charset val="204"/>
      </rPr>
      <t>Вестник Пермского национального исследовательского политехнического университета. Социально-экономические науки</t>
    </r>
  </si>
  <si>
    <r>
      <rPr>
        <sz val="10"/>
        <rFont val="Times New Roman"/>
        <family val="1"/>
        <charset val="204"/>
      </rPr>
      <t>Вестник Пермского университета. Российская и зарубежная филология</t>
    </r>
  </si>
  <si>
    <r>
      <rPr>
        <sz val="10"/>
        <rFont val="Times New Roman"/>
        <family val="1"/>
        <charset val="204"/>
      </rPr>
      <t>Вестник Пермского университета. Серия «Политология»</t>
    </r>
  </si>
  <si>
    <r>
      <rPr>
        <sz val="10"/>
        <rFont val="Times New Roman"/>
        <family val="1"/>
        <charset val="204"/>
      </rPr>
      <t>Вестник Пермского университета. Серия «Экономика» = Perm University Herald. ECONOMY</t>
    </r>
  </si>
  <si>
    <r>
      <rPr>
        <sz val="10"/>
        <rFont val="Times New Roman"/>
        <family val="1"/>
        <charset val="204"/>
      </rPr>
      <t>Вестник Пермского университета. Серия История</t>
    </r>
  </si>
  <si>
    <r>
      <rPr>
        <sz val="10"/>
        <rFont val="Times New Roman"/>
        <family val="1"/>
        <charset val="204"/>
      </rPr>
      <t>Вестник Пермского университета. Серия-Биология=Ви11еЦп of Perm University. BIOLOGY</t>
    </r>
  </si>
  <si>
    <r>
      <rPr>
        <sz val="10"/>
        <rFont val="Times New Roman"/>
        <family val="1"/>
        <charset val="204"/>
      </rPr>
      <t>Вестник Пермского университета. Философия. Психология. Социология</t>
    </r>
  </si>
  <si>
    <r>
      <rPr>
        <sz val="10"/>
        <rFont val="Times New Roman"/>
        <family val="1"/>
        <charset val="204"/>
      </rPr>
      <t>Вестник Пермского университета. Юридические науки</t>
    </r>
  </si>
  <si>
    <r>
      <rPr>
        <sz val="10"/>
        <rFont val="Times New Roman"/>
        <family val="1"/>
        <charset val="204"/>
      </rPr>
      <t>Вестник Поволжского государственного технологического университета. Серия «Радиотехнические и инфокоммуникационные системы»</t>
    </r>
  </si>
  <si>
    <r>
      <rPr>
        <sz val="10"/>
        <rFont val="Times New Roman"/>
        <family val="1"/>
        <charset val="204"/>
      </rPr>
      <t>Вестник Поволжского государственного технологического университета. Серия «Экономика и управление»</t>
    </r>
  </si>
  <si>
    <r>
      <rPr>
        <sz val="10"/>
        <rFont val="Times New Roman"/>
        <family val="1"/>
        <charset val="204"/>
      </rPr>
      <t>Вестник Поволжского государственного университета сервиса. Серия «Экономика»</t>
    </r>
  </si>
  <si>
    <r>
      <rPr>
        <sz val="10"/>
        <rFont val="Times New Roman"/>
        <family val="1"/>
        <charset val="204"/>
      </rPr>
      <t>Вестник Поволжского института управления</t>
    </r>
  </si>
  <si>
    <r>
      <rPr>
        <sz val="10"/>
        <rFont val="Times New Roman"/>
        <family val="1"/>
        <charset val="204"/>
      </rPr>
      <t>Вестник Православного Свято-Тихоновского гуманитарного университета. Серия 1: Богословие. Философия</t>
    </r>
  </si>
  <si>
    <r>
      <rPr>
        <sz val="10"/>
        <rFont val="Times New Roman"/>
        <family val="1"/>
        <charset val="204"/>
      </rPr>
      <t>Вестник Православного Свято-Тихоновского гуманитарного университета. Серия 2: История. История Русской Православной Церкви</t>
    </r>
  </si>
  <si>
    <r>
      <rPr>
        <sz val="10"/>
        <rFont val="Times New Roman"/>
        <family val="1"/>
        <charset val="204"/>
      </rPr>
      <t>Вестник Православного Свято-Тихоновского гуманитарного университета. Серия 3: Филология</t>
    </r>
  </si>
  <si>
    <r>
      <rPr>
        <sz val="10"/>
        <rFont val="Times New Roman"/>
        <family val="1"/>
        <charset val="204"/>
      </rPr>
      <t>Вестник Православного Свято-Тихоновского гуманитарного университета. Серия 5: Вопросы истории и теории христианского искусства</t>
    </r>
  </si>
  <si>
    <r>
      <rPr>
        <sz val="10"/>
        <rFont val="Times New Roman"/>
        <family val="1"/>
        <charset val="204"/>
      </rPr>
      <t>Вестник Православного Свято-Тихоновского гуманитарного университета. Серия 4: Педагогика. Психология</t>
    </r>
  </si>
  <si>
    <r>
      <rPr>
        <sz val="10"/>
        <rFont val="Times New Roman"/>
        <family val="1"/>
        <charset val="204"/>
      </rPr>
      <t>Вестник психотерапии</t>
    </r>
  </si>
  <si>
    <r>
      <rPr>
        <sz val="10"/>
        <rFont val="Times New Roman"/>
        <family val="1"/>
        <charset val="204"/>
      </rPr>
      <t>Вестник Пятигорского государственного лингвистического университета</t>
    </r>
  </si>
  <si>
    <r>
      <rPr>
        <sz val="10"/>
        <rFont val="Times New Roman"/>
        <family val="1"/>
        <charset val="204"/>
      </rPr>
      <t>Вестник РГАТА имени П.А. Соловьева</t>
    </r>
  </si>
  <si>
    <r>
      <rPr>
        <sz val="10"/>
        <rFont val="Times New Roman"/>
        <family val="1"/>
        <charset val="204"/>
      </rPr>
      <t>Вестник РГГУ. Серия «Политология. История. Международные отношения. Зарубежное регионоведение. Востоковедение»</t>
    </r>
  </si>
  <si>
    <r>
      <rPr>
        <sz val="10"/>
        <rFont val="Times New Roman"/>
        <family val="1"/>
        <charset val="204"/>
      </rPr>
      <t>Вестник РГГУ. Серия «Экономика. Управление. Право»</t>
    </r>
  </si>
  <si>
    <r>
      <rPr>
        <sz val="10"/>
        <rFont val="Times New Roman"/>
        <family val="1"/>
        <charset val="204"/>
      </rPr>
      <t>Вестник РМАТ</t>
    </r>
  </si>
  <si>
    <r>
      <rPr>
        <sz val="10"/>
        <rFont val="Times New Roman"/>
        <family val="1"/>
        <charset val="204"/>
      </rPr>
      <t>Вестник Росздравнадзора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</si>
  <si>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«Инженерные исследования»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</si>
  <si>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«Лингвистика»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</si>
  <si>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«Литературоведение. Журналистика»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</si>
  <si>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«Математика. Информатика. Физика»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</si>
  <si>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«Социология»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</si>
  <si>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«Философия»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</si>
  <si>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«Агрономия и животноводство»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</si>
  <si>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«Вопросы образования: языки и специальность»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</si>
  <si>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«Всеобщая история»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</si>
  <si>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«Информатизация образования»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</si>
  <si>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«История России»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</si>
  <si>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«Медицина»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</si>
  <si>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«Международные отношения»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</si>
  <si>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«Политология»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</si>
  <si>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«Психология и педагогика»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</si>
  <si>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«Русский и иностранные языки и методика их преподавания»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</si>
  <si>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«Теория языка. Семиотика. Семантика»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</si>
  <si>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«Экология и безопасность жизнедеятельности»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</si>
  <si>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«Экономика»</t>
    </r>
  </si>
  <si>
    <r>
      <rPr>
        <sz val="10"/>
        <rFont val="Times New Roman"/>
        <family val="1"/>
        <charset val="204"/>
      </rPr>
      <t>Вестник Российского университета дружбы народов. Серия «Юридические науки»</t>
    </r>
  </si>
  <si>
    <r>
      <rPr>
        <sz val="10"/>
        <rFont val="Times New Roman"/>
        <family val="1"/>
        <charset val="204"/>
      </rPr>
      <t>Вестник Российского университета кооперации</t>
    </r>
  </si>
  <si>
    <r>
      <rPr>
        <sz val="10"/>
        <rFont val="Times New Roman"/>
        <family val="1"/>
        <charset val="204"/>
      </rPr>
      <t>Вестник Российского экономического университета имени Г.В. Плеханова</t>
    </r>
  </si>
  <si>
    <r>
      <rPr>
        <sz val="10"/>
        <rFont val="Times New Roman"/>
        <family val="1"/>
        <charset val="204"/>
      </rPr>
      <t>Вестник Российской Военно-медицинской академии</t>
    </r>
  </si>
  <si>
    <r>
      <rPr>
        <sz val="10"/>
        <rFont val="Times New Roman"/>
        <family val="1"/>
        <charset val="204"/>
      </rPr>
      <t>Вестник Российской правовой академии</t>
    </r>
  </si>
  <si>
    <r>
      <rPr>
        <sz val="10"/>
        <rFont val="Times New Roman"/>
        <family val="1"/>
        <charset val="204"/>
      </rPr>
      <t>Вестник Российской таможенной академии</t>
    </r>
  </si>
  <si>
    <r>
      <rPr>
        <sz val="10"/>
        <rFont val="Times New Roman"/>
        <family val="1"/>
        <charset val="204"/>
      </rPr>
      <t>Вестник Ростовского государственного университета путей сообщения</t>
    </r>
  </si>
  <si>
    <r>
      <rPr>
        <sz val="10"/>
        <rFont val="Times New Roman"/>
        <family val="1"/>
        <charset val="204"/>
      </rPr>
      <t>Вестник Ростовского государственного экономического университета (РИНХ)</t>
    </r>
  </si>
  <si>
    <r>
      <rPr>
        <sz val="10"/>
        <rFont val="Times New Roman"/>
        <family val="1"/>
        <charset val="204"/>
      </rPr>
      <t>Вестник Русской христианской гуманитарной академии</t>
    </r>
  </si>
  <si>
    <r>
      <rPr>
        <sz val="10"/>
        <rFont val="Times New Roman"/>
        <family val="1"/>
        <charset val="204"/>
      </rPr>
      <t>Вестник Рязанского государственного радиотехнического университета</t>
    </r>
  </si>
  <si>
    <r>
      <rPr>
        <sz val="10"/>
        <rFont val="Times New Roman"/>
        <family val="1"/>
        <charset val="204"/>
      </rPr>
      <t>Вестник Рязанского государственного университета имени С.А. Есенина</t>
    </r>
  </si>
  <si>
    <r>
      <rPr>
        <sz val="10"/>
        <rFont val="Times New Roman"/>
        <family val="1"/>
        <charset val="204"/>
      </rPr>
      <t>Вестник Самарского государственного аэрокосмического университета имени академика С.П. Королева(национального исследовательского университета)</t>
    </r>
  </si>
  <si>
    <r>
      <rPr>
        <sz val="10"/>
        <rFont val="Times New Roman"/>
        <family val="1"/>
        <charset val="204"/>
      </rPr>
      <t>Вестник Самарского государственного технического университета. Серия "Физико-математические науки"</t>
    </r>
  </si>
  <si>
    <r>
      <rPr>
        <sz val="10"/>
        <rFont val="Times New Roman"/>
        <family val="1"/>
        <charset val="204"/>
      </rPr>
      <t>Вестник Самарского государственного университета</t>
    </r>
  </si>
  <si>
    <r>
      <rPr>
        <sz val="10"/>
        <rFont val="Times New Roman"/>
        <family val="1"/>
        <charset val="204"/>
      </rPr>
      <t>Вестник Самарского государственного экономического университета</t>
    </r>
  </si>
  <si>
    <r>
      <rPr>
        <sz val="10"/>
        <rFont val="Times New Roman"/>
        <family val="1"/>
        <charset val="204"/>
      </rPr>
      <t>Вестник Самарского муниципального института управления</t>
    </r>
  </si>
  <si>
    <r>
      <rPr>
        <sz val="10"/>
        <rFont val="Times New Roman"/>
        <family val="1"/>
        <charset val="204"/>
      </rPr>
      <t>Вестник Санкт-Петербургского государственного университета культуры и искусств</t>
    </r>
  </si>
  <si>
    <r>
      <rPr>
        <sz val="10"/>
        <rFont val="Times New Roman"/>
        <family val="1"/>
        <charset val="204"/>
      </rPr>
      <t>Вестник Санкт-Петербургского государственного университета технологии и дизайна. Серия 1. Естественные и технические науки</t>
    </r>
  </si>
  <si>
    <r>
      <rPr>
        <sz val="10"/>
        <rFont val="Times New Roman"/>
        <family val="1"/>
        <charset val="204"/>
      </rPr>
      <t>Вестник Санкт-Петербургского государственного университета технологии и дизайна. Серия 3. Экономические, гуманитарные и общественные науки</t>
    </r>
  </si>
  <si>
    <r>
      <rPr>
        <sz val="10"/>
        <rFont val="Times New Roman"/>
        <family val="1"/>
        <charset val="204"/>
      </rPr>
      <t>Вестник Санкт-Петербургского государственного университета технологии и дизайна. Серия 2. Искусствоведение. Филологические науки</t>
    </r>
  </si>
  <si>
    <r>
      <rPr>
        <sz val="10"/>
        <rFont val="Times New Roman"/>
        <family val="1"/>
        <charset val="204"/>
      </rPr>
      <t>Вестник Санкт-Петербургского университета МВД России</t>
    </r>
  </si>
  <si>
    <r>
      <rPr>
        <sz val="10"/>
        <rFont val="Times New Roman"/>
        <family val="1"/>
        <charset val="204"/>
      </rPr>
      <t>Вестник Санкт-Петербургского университета. Серия 1. Математика. Механика. Астрономия</t>
    </r>
  </si>
  <si>
    <r>
      <rPr>
        <sz val="10"/>
        <rFont val="Times New Roman"/>
        <family val="1"/>
        <charset val="204"/>
      </rPr>
      <t>Вестник Санкт-Петербургского университета. Серия 10. Прикладная математика. Информатика. Процессы управления</t>
    </r>
  </si>
  <si>
    <r>
      <rPr>
        <sz val="10"/>
        <rFont val="Times New Roman"/>
        <family val="1"/>
        <charset val="204"/>
      </rPr>
      <t>Вестник Санкт-Петербургского университета. Серия 12. Психология. Социология. Педагогика</t>
    </r>
  </si>
  <si>
    <r>
      <rPr>
        <sz val="10"/>
        <rFont val="Times New Roman"/>
        <family val="1"/>
        <charset val="204"/>
      </rPr>
      <t>Вестник Санкт-Петербургского университета. Серия 13. Востоковедение. Африканистика</t>
    </r>
  </si>
  <si>
    <r>
      <rPr>
        <sz val="10"/>
        <rFont val="Times New Roman"/>
        <family val="1"/>
        <charset val="204"/>
      </rPr>
      <t>Вестник Санкт-Петербургского университета. Серия 14. Право</t>
    </r>
  </si>
  <si>
    <r>
      <rPr>
        <sz val="10"/>
        <rFont val="Times New Roman"/>
        <family val="1"/>
        <charset val="204"/>
      </rPr>
      <t>Вестник Санкт-Петербургского университета. Серия 16. Психология. Педагогика</t>
    </r>
  </si>
  <si>
    <r>
      <rPr>
        <sz val="10"/>
        <rFont val="Times New Roman"/>
        <family val="1"/>
        <charset val="204"/>
      </rPr>
      <t>Вестник Санкт-Петербургского университета. Серия 17. Философия. Конфликтология. Культурология. Религиоведение</t>
    </r>
  </si>
  <si>
    <r>
      <rPr>
        <sz val="10"/>
        <rFont val="Times New Roman"/>
        <family val="1"/>
        <charset val="204"/>
      </rPr>
      <t>Вестник Санкт-Петербургского университета. Серия 2. История</t>
    </r>
  </si>
  <si>
    <r>
      <rPr>
        <sz val="10"/>
        <rFont val="Times New Roman"/>
        <family val="1"/>
        <charset val="204"/>
      </rPr>
      <t>Вестник Санкт-Петербургского университета. Серия 5. Экономика</t>
    </r>
  </si>
  <si>
    <r>
      <rPr>
        <sz val="10"/>
        <rFont val="Times New Roman"/>
        <family val="1"/>
        <charset val="204"/>
      </rPr>
      <t>Вестник Санкт-Петербургского университета. Серия 8. Менеджмент</t>
    </r>
  </si>
  <si>
    <r>
      <rPr>
        <sz val="10"/>
        <rFont val="Times New Roman"/>
        <family val="1"/>
        <charset val="204"/>
      </rPr>
      <t>Вестник Санкт-Петербургской юридической академии</t>
    </r>
  </si>
  <si>
    <r>
      <rPr>
        <sz val="10"/>
        <rFont val="Times New Roman"/>
        <family val="1"/>
        <charset val="204"/>
      </rPr>
      <t>Вестник Саратовской государственной юридической академии</t>
    </r>
  </si>
  <si>
    <r>
      <rPr>
        <sz val="10"/>
        <rFont val="Times New Roman"/>
        <family val="1"/>
        <charset val="204"/>
      </rPr>
      <t>Вестник СГАСУ. Градостроительство и архитектура</t>
    </r>
  </si>
  <si>
    <r>
      <rPr>
        <sz val="10"/>
        <rFont val="Times New Roman"/>
        <family val="1"/>
        <charset val="204"/>
      </rPr>
      <t>Вестник СГУГиТ (Сибирского государственного университета геосистем и технологий)</t>
    </r>
  </si>
  <si>
    <r>
      <rPr>
        <sz val="10"/>
        <rFont val="Times New Roman"/>
        <family val="1"/>
        <charset val="204"/>
      </rPr>
      <t>Вестник Северного (Арктического) федерального университета Серия «Естественные науки»</t>
    </r>
  </si>
  <si>
    <r>
      <rPr>
        <sz val="10"/>
        <rFont val="Times New Roman"/>
        <family val="1"/>
        <charset val="204"/>
      </rPr>
      <t>Вестник Северного (Арктического) федерального университета. Серия «Медико-биологические науки»</t>
    </r>
  </si>
  <si>
    <r>
      <rPr>
        <sz val="10"/>
        <rFont val="Times New Roman"/>
        <family val="1"/>
        <charset val="204"/>
      </rPr>
      <t>Вестник Северного (Арктического) федерального университета. Серия Гуманитарные и социальные науки</t>
    </r>
  </si>
  <si>
    <r>
      <rPr>
        <sz val="10"/>
        <rFont val="Times New Roman"/>
        <family val="1"/>
        <charset val="204"/>
      </rPr>
      <t>Вестник Северо-Восточного федерального университета имени М.К. Аммосова</t>
    </r>
  </si>
  <si>
    <r>
      <rPr>
        <sz val="10"/>
        <rFont val="Times New Roman"/>
        <family val="1"/>
        <charset val="204"/>
      </rPr>
      <t>Вестник Северо-Западного государственного медицинского университета им. ИИ. Мечникова</t>
    </r>
  </si>
  <si>
    <r>
      <rPr>
        <sz val="10"/>
        <rFont val="Times New Roman"/>
        <family val="1"/>
        <charset val="204"/>
      </rPr>
      <t>Вестник СевКавГТИ</t>
    </r>
  </si>
  <si>
    <r>
      <rPr>
        <sz val="10"/>
        <rFont val="Times New Roman"/>
        <family val="1"/>
        <charset val="204"/>
      </rPr>
      <t>Вестник СибАДИ</t>
    </r>
  </si>
  <si>
    <r>
      <rPr>
        <sz val="10"/>
        <rFont val="Times New Roman"/>
        <family val="1"/>
        <charset val="204"/>
      </rPr>
      <t>Вестник СибГУТИ</t>
    </r>
  </si>
  <si>
    <r>
      <rPr>
        <sz val="10"/>
        <rFont val="Times New Roman"/>
        <family val="1"/>
        <charset val="204"/>
      </rPr>
      <t>Вестник Сибирского государственного аэрокосмического университета имени академика М.Ф. Решетнева</t>
    </r>
  </si>
  <si>
    <r>
      <rPr>
        <sz val="10"/>
        <rFont val="Times New Roman"/>
        <family val="1"/>
        <charset val="204"/>
      </rPr>
      <t>Вестник Сибирского института бизнеса и информационных технологий</t>
    </r>
  </si>
  <si>
    <r>
      <rPr>
        <sz val="10"/>
        <rFont val="Times New Roman"/>
        <family val="1"/>
        <charset val="204"/>
      </rPr>
      <t>Вестник славянских культур</t>
    </r>
  </si>
  <si>
    <r>
      <rPr>
        <sz val="10"/>
        <rFont val="Times New Roman"/>
        <family val="1"/>
        <charset val="204"/>
      </rPr>
      <t>Вестник Смоленской государственной медицинской академии</t>
    </r>
  </si>
  <si>
    <r>
      <rPr>
        <sz val="10"/>
        <rFont val="Times New Roman"/>
        <family val="1"/>
        <charset val="204"/>
      </rPr>
      <t>Вестник современной клинической медицины</t>
    </r>
  </si>
  <si>
    <r>
      <rPr>
        <sz val="10"/>
        <rFont val="Times New Roman"/>
        <family val="1"/>
        <charset val="204"/>
      </rPr>
      <t>Вестник спортивной науки</t>
    </r>
  </si>
  <si>
    <r>
      <rPr>
        <sz val="10"/>
        <rFont val="Times New Roman"/>
        <family val="1"/>
        <charset val="204"/>
      </rPr>
      <t>Вестник Тамбовского университета. Серия: Гуманитарные науки</t>
    </r>
  </si>
  <si>
    <r>
      <rPr>
        <sz val="10"/>
        <rFont val="Times New Roman"/>
        <family val="1"/>
        <charset val="204"/>
      </rPr>
      <t>Вестник Тамбовского университета. Серия: Естественные и технические науки</t>
    </r>
  </si>
  <si>
    <r>
      <rPr>
        <sz val="10"/>
        <rFont val="Times New Roman"/>
        <family val="1"/>
        <charset val="204"/>
      </rPr>
      <t>Вестник Тверского государственного университета. Серия: Биология и экология</t>
    </r>
  </si>
  <si>
    <r>
      <rPr>
        <sz val="10"/>
        <rFont val="Times New Roman"/>
        <family val="1"/>
        <charset val="204"/>
      </rPr>
      <t>Вестник Тверского государственного университета. Серия: История</t>
    </r>
  </si>
  <si>
    <r>
      <rPr>
        <sz val="10"/>
        <rFont val="Times New Roman"/>
        <family val="1"/>
        <charset val="204"/>
      </rPr>
      <t>Вестник Тверского государственного университета. Серия: Педагогика и психология</t>
    </r>
  </si>
  <si>
    <r>
      <rPr>
        <sz val="10"/>
        <rFont val="Times New Roman"/>
        <family val="1"/>
        <charset val="204"/>
      </rPr>
      <t>Вестник Тверского государственного университета. Серия: Право</t>
    </r>
  </si>
  <si>
    <r>
      <rPr>
        <sz val="10"/>
        <rFont val="Times New Roman"/>
        <family val="1"/>
        <charset val="204"/>
      </rPr>
      <t>Вестник Тверского государственного университета. Серия: Прикладная математика</t>
    </r>
  </si>
  <si>
    <r>
      <rPr>
        <sz val="10"/>
        <rFont val="Times New Roman"/>
        <family val="1"/>
        <charset val="204"/>
      </rPr>
      <t>Вестник Тверского государственного университета. Серия: Филология</t>
    </r>
  </si>
  <si>
    <r>
      <rPr>
        <sz val="10"/>
        <rFont val="Times New Roman"/>
        <family val="1"/>
        <charset val="204"/>
      </rPr>
      <t>Вестник Тверского государственного университета. Серия: Химия</t>
    </r>
  </si>
  <si>
    <r>
      <rPr>
        <sz val="10"/>
        <rFont val="Times New Roman"/>
        <family val="1"/>
        <charset val="204"/>
      </rPr>
      <t>Вестник технологического университета</t>
    </r>
  </si>
  <si>
    <r>
      <rPr>
        <sz val="10"/>
        <rFont val="Times New Roman"/>
        <family val="1"/>
        <charset val="204"/>
      </rPr>
      <t>Вестник Тихоокеанского государственного университета</t>
    </r>
  </si>
  <si>
    <r>
      <rPr>
        <sz val="10"/>
        <rFont val="Times New Roman"/>
        <family val="1"/>
        <charset val="204"/>
      </rPr>
      <t>Вестник Томского государственного архитектурно-строительного университета</t>
    </r>
  </si>
  <si>
    <r>
      <rPr>
        <sz val="10"/>
        <rFont val="Times New Roman"/>
        <family val="1"/>
        <charset val="204"/>
      </rPr>
      <t>Вестник Томского государственного педагогического университета (Tomsk State Pedagogica lUniversity Bulletin)</t>
    </r>
  </si>
  <si>
    <r>
      <rPr>
        <sz val="10"/>
        <rFont val="Times New Roman"/>
        <family val="1"/>
        <charset val="204"/>
      </rPr>
      <t>Вестник Томского государственного университета</t>
    </r>
  </si>
  <si>
    <r>
      <rPr>
        <sz val="10"/>
        <rFont val="Times New Roman"/>
        <family val="1"/>
        <charset val="204"/>
      </rPr>
      <t>Вестник Томского государственного университета. История</t>
    </r>
  </si>
  <si>
    <r>
      <rPr>
        <sz val="10"/>
        <rFont val="Times New Roman"/>
        <family val="1"/>
        <charset val="204"/>
      </rPr>
      <t>Вестник Томского государственного университета. Культурология и искусствоведение</t>
    </r>
  </si>
  <si>
    <r>
      <rPr>
        <sz val="10"/>
        <rFont val="Times New Roman"/>
        <family val="1"/>
        <charset val="204"/>
      </rPr>
      <t>Вестник Томского государственного университета. Математика и механика</t>
    </r>
  </si>
  <si>
    <r>
      <rPr>
        <sz val="10"/>
        <rFont val="Times New Roman"/>
        <family val="1"/>
        <charset val="204"/>
      </rPr>
      <t>Вестник Томского государственного университета. Право</t>
    </r>
  </si>
  <si>
    <r>
      <rPr>
        <sz val="10"/>
        <rFont val="Times New Roman"/>
        <family val="1"/>
        <charset val="204"/>
      </rPr>
      <t>Вестник Томского государственного университета. Управление, вычислительная техника и информатика</t>
    </r>
  </si>
  <si>
    <r>
      <rPr>
        <sz val="10"/>
        <rFont val="Times New Roman"/>
        <family val="1"/>
        <charset val="204"/>
      </rPr>
      <t>Вестник Томского государственного университета. Филология</t>
    </r>
  </si>
  <si>
    <r>
      <rPr>
        <sz val="10"/>
        <rFont val="Times New Roman"/>
        <family val="1"/>
        <charset val="204"/>
      </rPr>
      <t>Вестник Томского государственного университета. Философия. Социология. Политология</t>
    </r>
  </si>
  <si>
    <r>
      <rPr>
        <sz val="10"/>
        <rFont val="Times New Roman"/>
        <family val="1"/>
        <charset val="204"/>
      </rPr>
      <t>Вестник Томского государственного университета. Экономика</t>
    </r>
  </si>
  <si>
    <r>
      <rPr>
        <sz val="10"/>
        <rFont val="Times New Roman"/>
        <family val="1"/>
        <charset val="204"/>
      </rPr>
      <t>Вестник травматологии и ортопедии им. Н.Н. Приорова</t>
    </r>
  </si>
  <si>
    <r>
      <rPr>
        <sz val="10"/>
        <rFont val="Times New Roman"/>
        <family val="1"/>
        <charset val="204"/>
      </rPr>
      <t>Вестник трансплантологии и искусственных органов</t>
    </r>
  </si>
  <si>
    <r>
      <rPr>
        <sz val="10"/>
        <rFont val="Times New Roman"/>
        <family val="1"/>
        <charset val="204"/>
      </rPr>
      <t>Вестник УГАТУ</t>
    </r>
  </si>
  <si>
    <r>
      <rPr>
        <sz val="10"/>
        <rFont val="Times New Roman"/>
        <family val="1"/>
        <charset val="204"/>
      </rPr>
      <t>Вестник угроведения</t>
    </r>
  </si>
  <si>
    <r>
      <rPr>
        <sz val="10"/>
        <rFont val="Times New Roman"/>
        <family val="1"/>
        <charset val="204"/>
      </rPr>
      <t>Вестник УГУЭС. Наука, образование, экономика. Серия экономика</t>
    </r>
  </si>
  <si>
    <r>
      <rPr>
        <sz val="10"/>
        <rFont val="Times New Roman"/>
        <family val="1"/>
        <charset val="204"/>
      </rPr>
      <t>Вестник Удмуртского университета. Серия Биология. Науки о Земле</t>
    </r>
  </si>
  <si>
    <r>
      <rPr>
        <sz val="10"/>
        <rFont val="Times New Roman"/>
        <family val="1"/>
        <charset val="204"/>
      </rPr>
      <t>Вестник университета</t>
    </r>
  </si>
  <si>
    <r>
      <rPr>
        <sz val="10"/>
        <rFont val="Times New Roman"/>
        <family val="1"/>
        <charset val="204"/>
      </rPr>
      <t>Вестник Университета Российской академии образования</t>
    </r>
  </si>
  <si>
    <r>
      <rPr>
        <sz val="10"/>
        <rFont val="Times New Roman"/>
        <family val="1"/>
        <charset val="204"/>
      </rPr>
      <t>Вестник Уральского государственного университета путей сообщения</t>
    </r>
  </si>
  <si>
    <r>
      <rPr>
        <sz val="10"/>
        <rFont val="Times New Roman"/>
        <family val="1"/>
        <charset val="204"/>
      </rPr>
      <t>Вестник Уральской медицинской академической науки</t>
    </r>
  </si>
  <si>
    <r>
      <rPr>
        <sz val="10"/>
        <rFont val="Times New Roman"/>
        <family val="1"/>
        <charset val="204"/>
      </rPr>
      <t>Вестник УрФО. Безопасность в информационной сфере</t>
    </r>
  </si>
  <si>
    <r>
      <rPr>
        <sz val="10"/>
        <rFont val="Times New Roman"/>
        <family val="1"/>
        <charset val="204"/>
      </rPr>
      <t>Вестник УрФУ. Серия экономика и управление</t>
    </r>
  </si>
  <si>
    <r>
      <rPr>
        <sz val="10"/>
        <rFont val="Times New Roman"/>
        <family val="1"/>
        <charset val="204"/>
      </rPr>
      <t>Вестник Федерального государственного образовательного учреждения высшего профессионального образования «Московский государственный агроинженерный университет имени В.П. Горячкина»</t>
    </r>
  </si>
  <si>
    <r>
      <rPr>
        <sz val="10"/>
        <rFont val="Times New Roman"/>
        <family val="1"/>
        <charset val="204"/>
      </rPr>
      <t>Вестник Финансового университета</t>
    </r>
  </si>
  <si>
    <r>
      <rPr>
        <sz val="10"/>
        <rFont val="Times New Roman"/>
        <family val="1"/>
        <charset val="204"/>
      </rPr>
      <t>Вестник Челябинского государственного педагогического университета</t>
    </r>
  </si>
  <si>
    <r>
      <rPr>
        <sz val="10"/>
        <rFont val="Times New Roman"/>
        <family val="1"/>
        <charset val="204"/>
      </rPr>
      <t>Вестник Челябинского государственного университета</t>
    </r>
  </si>
  <si>
    <r>
      <rPr>
        <sz val="10"/>
        <rFont val="Times New Roman"/>
        <family val="1"/>
        <charset val="204"/>
      </rPr>
      <t>Вестник Челябинской государственной академии культуры и искусств</t>
    </r>
  </si>
  <si>
    <r>
      <rPr>
        <sz val="10"/>
        <rFont val="Times New Roman"/>
        <family val="1"/>
        <charset val="204"/>
      </rPr>
      <t>Вестник Череповецкого государственного университета</t>
    </r>
  </si>
  <si>
    <r>
      <rPr>
        <sz val="10"/>
        <rFont val="Times New Roman"/>
        <family val="1"/>
        <charset val="204"/>
      </rPr>
      <t>Вестник Чувашского государственного педагогического университета им. И.Я. Яковлева</t>
    </r>
  </si>
  <si>
    <r>
      <rPr>
        <sz val="10"/>
        <rFont val="Times New Roman"/>
        <family val="1"/>
        <charset val="204"/>
      </rPr>
      <t>Вестник Чувашского государственного педагогического университета им. И.Я. Яковлева. Серия: Механика предельного состояния</t>
    </r>
  </si>
  <si>
    <r>
      <rPr>
        <sz val="10"/>
        <rFont val="Times New Roman"/>
        <family val="1"/>
        <charset val="204"/>
      </rPr>
      <t>Вестник Чувашского университета</t>
    </r>
  </si>
  <si>
    <r>
      <rPr>
        <sz val="10"/>
        <rFont val="Times New Roman"/>
        <family val="1"/>
        <charset val="204"/>
      </rPr>
      <t>Вестник экономики, права и социологии</t>
    </r>
  </si>
  <si>
    <r>
      <rPr>
        <sz val="10"/>
        <rFont val="Times New Roman"/>
        <family val="1"/>
        <charset val="204"/>
      </rPr>
      <t>Вестник экспериментальной и клинической хирургии</t>
    </r>
  </si>
  <si>
    <r>
      <rPr>
        <sz val="10"/>
        <rFont val="Times New Roman"/>
        <family val="1"/>
        <charset val="204"/>
      </rPr>
      <t>Вестник Южно-российского государственного технического университета (НИИ). Серия: Социально-экономические науки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</si>
  <si>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"Компьютерные технологии, управление, радиоэлектроника"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</si>
  <si>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"Образование, здравоохранение, физическая культура"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</si>
  <si>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«Вычислительная математика и информатика»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</si>
  <si>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«Лингвистика»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</si>
  <si>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«Математика. Механика. Физика»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</si>
  <si>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«Машиностроение»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</si>
  <si>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«Металлургия»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</si>
  <si>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«Образование. Педагогические науки»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</si>
  <si>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«Право»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</si>
  <si>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«Психология»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</si>
  <si>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«Социально-гуманитарные науки»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</si>
  <si>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«Строительство и архитектура»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</si>
  <si>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«Химия»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</si>
  <si>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«Экономика и менеджмент»</t>
    </r>
  </si>
  <si>
    <r>
      <rPr>
        <sz val="10"/>
        <rFont val="Times New Roman"/>
        <family val="1"/>
        <charset val="204"/>
      </rPr>
      <t>Вестник Южно-Уральского государственного университета. Серия «Энергетика»</t>
    </r>
  </si>
  <si>
    <r>
      <rPr>
        <sz val="10"/>
        <rFont val="Times New Roman"/>
        <family val="1"/>
        <charset val="204"/>
      </rPr>
      <t>Вестник Ярославского государственного университета им П.Г. Демидова. Серия «Гуманитарные науки»</t>
    </r>
  </si>
  <si>
    <r>
      <rPr>
        <sz val="10"/>
        <rFont val="Times New Roman"/>
        <family val="1"/>
        <charset val="204"/>
      </rPr>
      <t>Ветеринария сегодня</t>
    </r>
  </si>
  <si>
    <r>
      <rPr>
        <sz val="10"/>
        <rFont val="Times New Roman"/>
        <family val="1"/>
        <charset val="204"/>
      </rPr>
      <t>Ветеринарная патология</t>
    </r>
  </si>
  <si>
    <r>
      <rPr>
        <sz val="10"/>
        <rFont val="Times New Roman"/>
        <family val="1"/>
        <charset val="204"/>
      </rPr>
      <t>Ветеринарный врач</t>
    </r>
  </si>
  <si>
    <r>
      <rPr>
        <sz val="10"/>
        <rFont val="Times New Roman"/>
        <family val="1"/>
        <charset val="204"/>
      </rPr>
      <t>Взрывное дело</t>
    </r>
  </si>
  <si>
    <r>
      <rPr>
        <sz val="10"/>
        <rFont val="Times New Roman"/>
        <family val="1"/>
        <charset val="204"/>
      </rPr>
      <t>Византийский временник</t>
    </r>
  </si>
  <si>
    <r>
      <rPr>
        <sz val="10"/>
        <rFont val="Times New Roman"/>
        <family val="1"/>
        <charset val="204"/>
      </rPr>
      <t>ВИЧ-инфекция и иммуносупрессии</t>
    </r>
  </si>
  <si>
    <r>
      <rPr>
        <sz val="10"/>
        <rFont val="Times New Roman"/>
        <family val="1"/>
        <charset val="204"/>
      </rPr>
      <t>Власть и управление на Востоке России</t>
    </r>
  </si>
  <si>
    <r>
      <rPr>
        <sz val="10"/>
        <rFont val="Times New Roman"/>
        <family val="1"/>
        <charset val="204"/>
      </rPr>
      <t>Вода: химия и экология</t>
    </r>
  </si>
  <si>
    <r>
      <rPr>
        <sz val="10"/>
        <rFont val="Times New Roman"/>
        <family val="1"/>
        <charset val="204"/>
      </rPr>
      <t>Водное хозяйство России: проблемы, технологии, управление</t>
    </r>
  </si>
  <si>
    <r>
      <rPr>
        <sz val="10"/>
        <rFont val="Times New Roman"/>
        <family val="1"/>
        <charset val="204"/>
      </rPr>
      <t>Военная мысль</t>
    </r>
  </si>
  <si>
    <r>
      <rPr>
        <sz val="10"/>
        <rFont val="Times New Roman"/>
        <family val="1"/>
        <charset val="204"/>
      </rPr>
      <t>Военно-исторический журнал</t>
    </r>
  </si>
  <si>
    <r>
      <rPr>
        <sz val="10"/>
        <rFont val="Times New Roman"/>
        <family val="1"/>
        <charset val="204"/>
      </rPr>
      <t>Военно-юридический журнал</t>
    </r>
  </si>
  <si>
    <r>
      <rPr>
        <sz val="10"/>
        <rFont val="Times New Roman"/>
        <family val="1"/>
        <charset val="204"/>
      </rPr>
      <t>Вооружение и экономика</t>
    </r>
  </si>
  <si>
    <r>
      <rPr>
        <sz val="10"/>
        <rFont val="Times New Roman"/>
        <family val="1"/>
        <charset val="204"/>
      </rPr>
      <t>Вопросы гинекологии, акушерства и перинатологии</t>
    </r>
  </si>
  <si>
    <r>
      <rPr>
        <sz val="10"/>
        <rFont val="Times New Roman"/>
        <family val="1"/>
        <charset val="204"/>
      </rPr>
      <t>Вопросы государственного и муниципального управления</t>
    </r>
  </si>
  <si>
    <r>
      <rPr>
        <sz val="10"/>
        <rFont val="Times New Roman"/>
        <family val="1"/>
        <charset val="204"/>
      </rPr>
      <t>Вопросы детской диетологии</t>
    </r>
  </si>
  <si>
    <r>
      <rPr>
        <sz val="10"/>
        <rFont val="Times New Roman"/>
        <family val="1"/>
        <charset val="204"/>
      </rPr>
      <t>Вопросы диетологии</t>
    </r>
  </si>
  <si>
    <r>
      <rPr>
        <sz val="10"/>
        <rFont val="Times New Roman"/>
        <family val="1"/>
        <charset val="204"/>
      </rPr>
      <t>Вопросы кибербезопасности</t>
    </r>
  </si>
  <si>
    <r>
      <rPr>
        <sz val="10"/>
        <rFont val="Times New Roman"/>
        <family val="1"/>
        <charset val="204"/>
      </rPr>
      <t>Вопросы национальных и федеративных отношений</t>
    </r>
  </si>
  <si>
    <r>
      <rPr>
        <sz val="10"/>
        <rFont val="Times New Roman"/>
        <family val="1"/>
        <charset val="204"/>
      </rPr>
      <t>Вопросы новой экономики</t>
    </r>
  </si>
  <si>
    <r>
      <rPr>
        <sz val="10"/>
        <rFont val="Times New Roman"/>
        <family val="1"/>
        <charset val="204"/>
      </rPr>
      <t>Вопросы нормативно-правового регулирования в ветеринарии</t>
    </r>
  </si>
  <si>
    <r>
      <rPr>
        <sz val="10"/>
        <rFont val="Times New Roman"/>
        <family val="1"/>
        <charset val="204"/>
      </rPr>
      <t>Вопросы обеспечения качества лекарственных средств</t>
    </r>
  </si>
  <si>
    <r>
      <rPr>
        <sz val="10"/>
        <rFont val="Times New Roman"/>
        <family val="1"/>
        <charset val="204"/>
      </rPr>
      <t>Вопросы образования Educational Studies</t>
    </r>
  </si>
  <si>
    <r>
      <rPr>
        <sz val="10"/>
        <rFont val="Times New Roman"/>
        <family val="1"/>
        <charset val="204"/>
      </rPr>
      <t>Вопросы ономастики</t>
    </r>
  </si>
  <si>
    <r>
      <rPr>
        <sz val="10"/>
        <rFont val="Times New Roman"/>
        <family val="1"/>
        <charset val="204"/>
      </rPr>
      <t>Вопросы политологии</t>
    </r>
  </si>
  <si>
    <r>
      <rPr>
        <sz val="10"/>
        <rFont val="Times New Roman"/>
        <family val="1"/>
        <charset val="204"/>
      </rPr>
      <t>Вопросы психолингвистики</t>
    </r>
  </si>
  <si>
    <r>
      <rPr>
        <sz val="10"/>
        <rFont val="Times New Roman"/>
        <family val="1"/>
        <charset val="204"/>
      </rPr>
      <t>Вопросы радиоэлектроники</t>
    </r>
  </si>
  <si>
    <r>
      <rPr>
        <sz val="10"/>
        <rFont val="Times New Roman"/>
        <family val="1"/>
        <charset val="204"/>
      </rPr>
      <t>Вопросы региональной экономики</t>
    </r>
  </si>
  <si>
    <r>
      <rPr>
        <sz val="10"/>
        <rFont val="Times New Roman"/>
        <family val="1"/>
        <charset val="204"/>
      </rPr>
      <t>Вопросы реконструктивной и пластической хирургии</t>
    </r>
  </si>
  <si>
    <r>
      <rPr>
        <sz val="10"/>
        <rFont val="Times New Roman"/>
        <family val="1"/>
        <charset val="204"/>
      </rPr>
      <t>Вопросы российского и международного права</t>
    </r>
  </si>
  <si>
    <r>
      <rPr>
        <sz val="10"/>
        <rFont val="Times New Roman"/>
        <family val="1"/>
        <charset val="204"/>
      </rPr>
      <t>Вопросы рыболовства</t>
    </r>
  </si>
  <si>
    <r>
      <rPr>
        <sz val="10"/>
        <rFont val="Times New Roman"/>
        <family val="1"/>
        <charset val="204"/>
      </rPr>
      <t>Вопросы современной науки и практики. Университет им. В.И. Вернадского</t>
    </r>
  </si>
  <si>
    <r>
      <rPr>
        <sz val="10"/>
        <rFont val="Times New Roman"/>
        <family val="1"/>
        <charset val="204"/>
      </rPr>
      <t>Вопросы современной педиатрии</t>
    </r>
  </si>
  <si>
    <r>
      <rPr>
        <sz val="10"/>
        <rFont val="Times New Roman"/>
        <family val="1"/>
        <charset val="204"/>
      </rPr>
      <t>Вопросы теории и практики журналистики (Theoretical and Practical Issues of Journalism)</t>
    </r>
  </si>
  <si>
    <r>
      <rPr>
        <sz val="10"/>
        <rFont val="Times New Roman"/>
        <family val="1"/>
        <charset val="204"/>
      </rPr>
      <t>Вопросы управления</t>
    </r>
  </si>
  <si>
    <r>
      <rPr>
        <sz val="10"/>
        <rFont val="Times New Roman"/>
        <family val="1"/>
        <charset val="204"/>
      </rPr>
      <t>Вопросы экономики</t>
    </r>
  </si>
  <si>
    <r>
      <rPr>
        <sz val="10"/>
        <rFont val="Times New Roman"/>
        <family val="1"/>
        <charset val="204"/>
      </rPr>
      <t>Вопросы экономики и права</t>
    </r>
  </si>
  <si>
    <r>
      <rPr>
        <sz val="10"/>
        <rFont val="Times New Roman"/>
        <family val="1"/>
        <charset val="204"/>
      </rPr>
      <t>Воспитание школьников</t>
    </r>
  </si>
  <si>
    <r>
      <rPr>
        <sz val="10"/>
        <rFont val="Times New Roman"/>
        <family val="1"/>
        <charset val="204"/>
      </rPr>
      <t>Восток. Афро-азиатские общества: История и современность</t>
    </r>
  </si>
  <si>
    <r>
      <rPr>
        <sz val="10"/>
        <rFont val="Times New Roman"/>
        <family val="1"/>
        <charset val="204"/>
      </rPr>
      <t>Врач</t>
    </r>
  </si>
  <si>
    <r>
      <rPr>
        <sz val="10"/>
        <rFont val="Times New Roman"/>
        <family val="1"/>
        <charset val="204"/>
      </rPr>
      <t>Врач и информационные технологии</t>
    </r>
  </si>
  <si>
    <r>
      <rPr>
        <sz val="10"/>
        <rFont val="Times New Roman"/>
        <family val="1"/>
        <charset val="204"/>
      </rPr>
      <t>Врач-аспирант</t>
    </r>
  </si>
  <si>
    <r>
      <rPr>
        <sz val="10"/>
        <rFont val="Times New Roman"/>
        <family val="1"/>
        <charset val="204"/>
      </rPr>
      <t>Всероссийский научный журнал «Вопросы правоведения»</t>
    </r>
  </si>
  <si>
    <r>
      <rPr>
        <sz val="10"/>
        <rFont val="Times New Roman"/>
        <family val="1"/>
        <charset val="204"/>
      </rPr>
      <t>Всероссийский научный журнал «Общественные науки»</t>
    </r>
  </si>
  <si>
    <r>
      <rPr>
        <sz val="10"/>
        <rFont val="Times New Roman"/>
        <family val="1"/>
        <charset val="204"/>
      </rPr>
      <t>Высшее образование в России</t>
    </r>
  </si>
  <si>
    <r>
      <rPr>
        <sz val="10"/>
        <rFont val="Times New Roman"/>
        <family val="1"/>
        <charset val="204"/>
      </rPr>
      <t>Высшее образование сегодня</t>
    </r>
  </si>
  <si>
    <r>
      <rPr>
        <sz val="10"/>
        <rFont val="Times New Roman"/>
        <family val="1"/>
        <charset val="204"/>
      </rPr>
      <t>Вычислительная механика сплошных сред — Computational continuum mechanics</t>
    </r>
  </si>
  <si>
    <r>
      <rPr>
        <sz val="10"/>
        <rFont val="Times New Roman"/>
        <family val="1"/>
        <charset val="204"/>
      </rPr>
      <t>Вятский медицинский вестник</t>
    </r>
  </si>
  <si>
    <r>
      <rPr>
        <sz val="10"/>
        <rFont val="Times New Roman"/>
        <family val="1"/>
        <charset val="204"/>
      </rPr>
      <t>Гений Ортопедии ORTHOPAEDIC QENIUS</t>
    </r>
  </si>
  <si>
    <r>
      <rPr>
        <sz val="10"/>
        <rFont val="Times New Roman"/>
        <family val="1"/>
        <charset val="204"/>
      </rPr>
      <t>Географический вестник</t>
    </r>
  </si>
  <si>
    <r>
      <rPr>
        <sz val="10"/>
        <rFont val="Times New Roman"/>
        <family val="1"/>
        <charset val="204"/>
      </rPr>
      <t>География в школе</t>
    </r>
  </si>
  <si>
    <r>
      <rPr>
        <sz val="10"/>
        <rFont val="Times New Roman"/>
        <family val="1"/>
        <charset val="204"/>
      </rPr>
      <t>Геодезия и картография</t>
    </r>
  </si>
  <si>
    <r>
      <rPr>
        <sz val="10"/>
        <rFont val="Times New Roman"/>
        <family val="1"/>
        <charset val="204"/>
      </rPr>
      <t>Геоинформатика/Geoinformatika</t>
    </r>
  </si>
  <si>
    <r>
      <rPr>
        <sz val="10"/>
        <rFont val="Times New Roman"/>
        <family val="1"/>
        <charset val="204"/>
      </rPr>
      <t>Геология и геофизика Юга России</t>
    </r>
  </si>
  <si>
    <r>
      <rPr>
        <sz val="10"/>
        <rFont val="Times New Roman"/>
        <family val="1"/>
        <charset val="204"/>
      </rPr>
      <t>Геология нефти и газа</t>
    </r>
  </si>
  <si>
    <r>
      <rPr>
        <sz val="10"/>
        <rFont val="Times New Roman"/>
        <family val="1"/>
        <charset val="204"/>
      </rPr>
      <t>Геология, география и глобальная энергия</t>
    </r>
  </si>
  <si>
    <r>
      <rPr>
        <sz val="10"/>
        <rFont val="Times New Roman"/>
        <family val="1"/>
        <charset val="204"/>
      </rPr>
      <t>Геометрия и графика</t>
    </r>
  </si>
  <si>
    <r>
      <rPr>
        <sz val="10"/>
        <rFont val="Times New Roman"/>
        <family val="1"/>
        <charset val="204"/>
      </rPr>
      <t>Геотехника</t>
    </r>
  </si>
  <si>
    <r>
      <rPr>
        <sz val="10"/>
        <rFont val="Times New Roman"/>
        <family val="1"/>
        <charset val="204"/>
      </rPr>
      <t>Геофизика</t>
    </r>
  </si>
  <si>
    <r>
      <rPr>
        <sz val="10"/>
        <rFont val="Times New Roman"/>
        <family val="1"/>
        <charset val="204"/>
      </rPr>
      <t>Геофизические исследования</t>
    </r>
  </si>
  <si>
    <r>
      <rPr>
        <sz val="10"/>
        <rFont val="Times New Roman"/>
        <family val="1"/>
        <charset val="204"/>
      </rPr>
      <t>Гидроакустика/Hydroacoustics</t>
    </r>
  </si>
  <si>
    <r>
      <rPr>
        <sz val="10"/>
        <rFont val="Times New Roman"/>
        <family val="1"/>
        <charset val="204"/>
      </rPr>
      <t>Гинекология</t>
    </r>
  </si>
  <si>
    <r>
      <rPr>
        <sz val="10"/>
        <rFont val="Times New Roman"/>
        <family val="1"/>
        <charset val="204"/>
      </rPr>
      <t>Главный зоотехник</t>
    </r>
  </si>
  <si>
    <r>
      <rPr>
        <sz val="10"/>
        <rFont val="Times New Roman"/>
        <family val="1"/>
        <charset val="204"/>
      </rPr>
      <t>Глобальная ядерная безопасность</t>
    </r>
  </si>
  <si>
    <r>
      <rPr>
        <sz val="10"/>
        <rFont val="Times New Roman"/>
        <family val="1"/>
        <charset val="204"/>
      </rPr>
      <t>Горизонты экономики</t>
    </r>
  </si>
  <si>
    <r>
      <rPr>
        <sz val="10"/>
        <rFont val="Times New Roman"/>
        <family val="1"/>
        <charset val="204"/>
      </rPr>
      <t>Горная промышленность</t>
    </r>
  </si>
  <si>
    <r>
      <rPr>
        <sz val="10"/>
        <rFont val="Times New Roman"/>
        <family val="1"/>
        <charset val="204"/>
      </rPr>
      <t>Горное оборудование и электромеханика</t>
    </r>
  </si>
  <si>
    <r>
      <rPr>
        <sz val="10"/>
        <rFont val="Times New Roman"/>
        <family val="1"/>
        <charset val="204"/>
      </rPr>
      <t>Горный информационно-аналитический бюллетень (научно-технический журнал) Mining informational and analytical bulletin (scientific and technical journal)</t>
    </r>
  </si>
  <si>
    <r>
      <rPr>
        <sz val="10"/>
        <rFont val="Times New Roman"/>
        <family val="1"/>
        <charset val="204"/>
      </rPr>
      <t>Государственная власть и местное самоуправление</t>
    </r>
  </si>
  <si>
    <r>
      <rPr>
        <sz val="10"/>
        <rFont val="Times New Roman"/>
        <family val="1"/>
        <charset val="204"/>
      </rPr>
      <t>Государственная служба</t>
    </r>
  </si>
  <si>
    <r>
      <rPr>
        <sz val="10"/>
        <rFont val="Times New Roman"/>
        <family val="1"/>
        <charset val="204"/>
      </rPr>
      <t>Государственная служба и кадры</t>
    </r>
  </si>
  <si>
    <r>
      <rPr>
        <sz val="10"/>
        <rFont val="Times New Roman"/>
        <family val="1"/>
        <charset val="204"/>
      </rPr>
      <t>Государственное и муниципальное управление. Ученые записки СКАГС</t>
    </r>
  </si>
  <si>
    <r>
      <rPr>
        <sz val="10"/>
        <rFont val="Times New Roman"/>
        <family val="1"/>
        <charset val="204"/>
      </rPr>
      <t>Государственный аудит. Право. Экономика</t>
    </r>
  </si>
  <si>
    <r>
      <rPr>
        <sz val="10"/>
        <rFont val="Times New Roman"/>
        <family val="1"/>
        <charset val="204"/>
      </rPr>
      <t>Государство и право</t>
    </r>
  </si>
  <si>
    <r>
      <rPr>
        <sz val="10"/>
        <rFont val="Times New Roman"/>
        <family val="1"/>
        <charset val="204"/>
      </rPr>
      <t>Государство, религия, церковь в России и за рубежом</t>
    </r>
  </si>
  <si>
    <r>
      <rPr>
        <sz val="10"/>
        <rFont val="Times New Roman"/>
        <family val="1"/>
        <charset val="204"/>
      </rPr>
      <t>Гражданское общество в России и за рубежом</t>
    </r>
  </si>
  <si>
    <r>
      <rPr>
        <sz val="10"/>
        <rFont val="Times New Roman"/>
        <family val="1"/>
        <charset val="204"/>
      </rPr>
      <t>Гражданское право</t>
    </r>
  </si>
  <si>
    <r>
      <rPr>
        <sz val="10"/>
        <rFont val="Times New Roman"/>
        <family val="1"/>
        <charset val="204"/>
      </rPr>
      <t>Гуманизация образования</t>
    </r>
  </si>
  <si>
    <r>
      <rPr>
        <sz val="10"/>
        <rFont val="Times New Roman"/>
        <family val="1"/>
        <charset val="204"/>
      </rPr>
      <t>Гуманитарий Юга России</t>
    </r>
  </si>
  <si>
    <r>
      <rPr>
        <sz val="10"/>
        <rFont val="Times New Roman"/>
        <family val="1"/>
        <charset val="204"/>
      </rPr>
      <t>Гуманитарий: актуальные проблемы гуманитарной науки и образования</t>
    </r>
  </si>
  <si>
    <r>
      <rPr>
        <sz val="10"/>
        <rFont val="Times New Roman"/>
        <family val="1"/>
        <charset val="204"/>
      </rPr>
      <t>Гуманитарные и социально-экономические науки</t>
    </r>
  </si>
  <si>
    <r>
      <rPr>
        <sz val="10"/>
        <rFont val="Times New Roman"/>
        <family val="1"/>
        <charset val="204"/>
      </rPr>
      <t>Гуманитарные и юридические исследования</t>
    </r>
  </si>
  <si>
    <r>
      <rPr>
        <sz val="10"/>
        <rFont val="Times New Roman"/>
        <family val="1"/>
        <charset val="204"/>
      </rPr>
      <t>Гуманитарные исследования в Восточной Сибири и на Дальнем Востоке</t>
    </r>
  </si>
  <si>
    <r>
      <rPr>
        <sz val="10"/>
        <rFont val="Times New Roman"/>
        <family val="1"/>
        <charset val="204"/>
      </rPr>
      <t>Гуманитарные науки в Сибири</t>
    </r>
  </si>
  <si>
    <r>
      <rPr>
        <sz val="10"/>
        <rFont val="Times New Roman"/>
        <family val="1"/>
        <charset val="204"/>
      </rPr>
      <t>Гуманитарные науки и образование</t>
    </r>
  </si>
  <si>
    <r>
      <rPr>
        <sz val="10"/>
        <rFont val="Times New Roman"/>
        <family val="1"/>
        <charset val="204"/>
      </rPr>
      <t>Гуманитарные науки. Вестник Финансового университета</t>
    </r>
  </si>
  <si>
    <r>
      <rPr>
        <sz val="10"/>
        <rFont val="Times New Roman"/>
        <family val="1"/>
        <charset val="204"/>
      </rPr>
      <t>Гуманитарный вектор</t>
    </r>
  </si>
  <si>
    <r>
      <rPr>
        <sz val="10"/>
        <rFont val="Times New Roman"/>
        <family val="1"/>
        <charset val="204"/>
      </rPr>
      <t>Дайджест-Финансы</t>
    </r>
  </si>
  <si>
    <r>
      <rPr>
        <sz val="10"/>
        <rFont val="Times New Roman"/>
        <family val="1"/>
        <charset val="204"/>
      </rPr>
      <t>Дальневосточный агарный вестник</t>
    </r>
  </si>
  <si>
    <r>
      <rPr>
        <sz val="10"/>
        <rFont val="Times New Roman"/>
        <family val="1"/>
        <charset val="204"/>
      </rPr>
      <t>Дальневосточный медицинский журнал</t>
    </r>
  </si>
  <si>
    <r>
      <rPr>
        <sz val="10"/>
        <rFont val="Times New Roman"/>
        <family val="1"/>
        <charset val="204"/>
      </rPr>
      <t>Двойные технологии</t>
    </r>
  </si>
  <si>
    <r>
      <rPr>
        <sz val="10"/>
        <rFont val="Times New Roman"/>
        <family val="1"/>
        <charset val="204"/>
      </rPr>
      <t>Дезинфекционное дело</t>
    </r>
  </si>
  <si>
    <r>
      <rPr>
        <sz val="10"/>
        <rFont val="Times New Roman"/>
        <family val="1"/>
        <charset val="204"/>
      </rPr>
      <t>Декоративное искусство и предметно-пространственная среда. Вестник МГХПА</t>
    </r>
  </si>
  <si>
    <r>
      <rPr>
        <sz val="10"/>
        <rFont val="Times New Roman"/>
        <family val="1"/>
        <charset val="204"/>
      </rPr>
      <t>Деловой журнал Neftegaz.RU</t>
    </r>
  </si>
  <si>
    <r>
      <rPr>
        <sz val="10"/>
        <rFont val="Times New Roman"/>
        <family val="1"/>
        <charset val="204"/>
      </rPr>
      <t>Деньги и кредит</t>
    </r>
  </si>
  <si>
    <r>
      <rPr>
        <sz val="10"/>
        <rFont val="Times New Roman"/>
        <family val="1"/>
        <charset val="204"/>
      </rPr>
      <t>Детская хирургия</t>
    </r>
  </si>
  <si>
    <r>
      <rPr>
        <sz val="10"/>
        <rFont val="Times New Roman"/>
        <family val="1"/>
        <charset val="204"/>
      </rPr>
      <t>Детские инфекции</t>
    </r>
  </si>
  <si>
    <r>
      <rPr>
        <sz val="10"/>
        <rFont val="Times New Roman"/>
        <family val="1"/>
        <charset val="204"/>
      </rPr>
      <t>Дефектология</t>
    </r>
  </si>
  <si>
    <r>
      <rPr>
        <sz val="10"/>
        <rFont val="Times New Roman"/>
        <family val="1"/>
        <charset val="204"/>
      </rPr>
      <t>Диагностическая и интервенционная радиология</t>
    </r>
  </si>
  <si>
    <r>
      <rPr>
        <sz val="10"/>
        <rFont val="Times New Roman"/>
        <family val="1"/>
        <charset val="204"/>
      </rPr>
      <t>Дизайн. Материалы. Технология</t>
    </r>
  </si>
  <si>
    <r>
      <rPr>
        <sz val="10"/>
        <rFont val="Times New Roman"/>
        <family val="1"/>
        <charset val="204"/>
      </rPr>
      <t>Динамика сложных систем - XXI век</t>
    </r>
  </si>
  <si>
    <r>
      <rPr>
        <sz val="10"/>
        <rFont val="Times New Roman"/>
        <family val="1"/>
        <charset val="204"/>
      </rPr>
      <t>Дискуссия</t>
    </r>
  </si>
  <si>
    <r>
      <rPr>
        <sz val="10"/>
        <rFont val="Times New Roman"/>
        <family val="1"/>
        <charset val="204"/>
      </rPr>
      <t>Доказательная гастроэнтерология</t>
    </r>
  </si>
  <si>
    <r>
      <rPr>
        <sz val="10"/>
        <rFont val="Times New Roman"/>
        <family val="1"/>
        <charset val="204"/>
      </rPr>
      <t>Доклады Томского государственного университета систем управления и радиоэлектроники</t>
    </r>
  </si>
  <si>
    <r>
      <rPr>
        <sz val="10"/>
        <rFont val="Times New Roman"/>
        <family val="1"/>
        <charset val="204"/>
      </rPr>
      <t>Доктор.Ру</t>
    </r>
  </si>
  <si>
    <r>
      <rPr>
        <sz val="10"/>
        <rFont val="Times New Roman"/>
        <family val="1"/>
        <charset val="204"/>
      </rPr>
      <t>Дом Бурганова. Пространство культуры</t>
    </r>
  </si>
  <si>
    <r>
      <rPr>
        <sz val="10"/>
        <rFont val="Times New Roman"/>
        <family val="1"/>
        <charset val="204"/>
      </rPr>
      <t>ДОШКОЛЬНИК. Методика и практика воспитания и обучения</t>
    </r>
  </si>
  <si>
    <r>
      <rPr>
        <sz val="10"/>
        <rFont val="Times New Roman"/>
        <family val="1"/>
        <charset val="204"/>
      </rPr>
      <t>Дошкольное воспитание</t>
    </r>
  </si>
  <si>
    <r>
      <rPr>
        <sz val="10"/>
        <rFont val="Times New Roman"/>
        <family val="1"/>
        <charset val="204"/>
      </rPr>
      <t>Древняя Русь. Вопросы медиевистики</t>
    </r>
  </si>
  <si>
    <r>
      <rPr>
        <sz val="10"/>
        <rFont val="Times New Roman"/>
        <family val="1"/>
        <charset val="204"/>
      </rPr>
      <t>Евразийская адвокатура</t>
    </r>
  </si>
  <si>
    <r>
      <rPr>
        <sz val="10"/>
        <rFont val="Times New Roman"/>
        <family val="1"/>
        <charset val="204"/>
      </rPr>
      <t>Евразийский кардиологический журнал</t>
    </r>
  </si>
  <si>
    <r>
      <rPr>
        <sz val="10"/>
        <rFont val="Times New Roman"/>
        <family val="1"/>
        <charset val="204"/>
      </rPr>
      <t>Евразийский юридический журнал</t>
    </r>
  </si>
  <si>
    <r>
      <rPr>
        <sz val="10"/>
        <rFont val="Times New Roman"/>
        <family val="1"/>
        <charset val="204"/>
      </rPr>
      <t>Ежегодник российского образовательного законодательства</t>
    </r>
  </si>
  <si>
    <r>
      <rPr>
        <sz val="10"/>
        <rFont val="Times New Roman"/>
        <family val="1"/>
        <charset val="204"/>
      </rPr>
      <t>Ежегодник финно-угорских исследований</t>
    </r>
  </si>
  <si>
    <r>
      <rPr>
        <sz val="10"/>
        <rFont val="Times New Roman"/>
        <family val="1"/>
        <charset val="204"/>
      </rPr>
      <t>Естественные и технические науки</t>
    </r>
  </si>
  <si>
    <r>
      <rPr>
        <sz val="10"/>
        <rFont val="Times New Roman"/>
        <family val="1"/>
        <charset val="204"/>
      </rPr>
      <t>Женщина в российском обществе</t>
    </r>
  </si>
  <si>
    <r>
      <rPr>
        <sz val="10"/>
        <rFont val="Times New Roman"/>
        <family val="1"/>
        <charset val="204"/>
      </rPr>
      <t>Журнал "АУДИТ"</t>
    </r>
  </si>
  <si>
    <r>
      <rPr>
        <sz val="10"/>
        <rFont val="Times New Roman"/>
        <family val="1"/>
        <charset val="204"/>
      </rPr>
      <t>Журнал ААИ</t>
    </r>
  </si>
  <si>
    <r>
      <rPr>
        <sz val="10"/>
        <rFont val="Times New Roman"/>
        <family val="1"/>
        <charset val="204"/>
      </rPr>
      <t>Журнал акушерства и женских болезней</t>
    </r>
  </si>
  <si>
    <r>
      <rPr>
        <sz val="10"/>
        <rFont val="Times New Roman"/>
        <family val="1"/>
        <charset val="204"/>
      </rPr>
      <t>Журнал анатомии и гистопатологии</t>
    </r>
  </si>
  <si>
    <r>
      <rPr>
        <sz val="10"/>
        <rFont val="Times New Roman"/>
        <family val="1"/>
        <charset val="204"/>
      </rPr>
      <t>Журнал зарубежного законодательства и сравнительного правоведения / Journal of Foreign Legislation and Comparative Law</t>
    </r>
  </si>
  <si>
    <r>
      <rPr>
        <sz val="10"/>
        <rFont val="Times New Roman"/>
        <family val="1"/>
        <charset val="204"/>
      </rPr>
      <t>Журнал им. H.B. Склифосовского «Неотложная медицинская помощь»</t>
    </r>
  </si>
  <si>
    <r>
      <rPr>
        <sz val="10"/>
        <rFont val="Times New Roman"/>
        <family val="1"/>
        <charset val="204"/>
      </rPr>
      <t>Журнал инфектологии</t>
    </r>
  </si>
  <si>
    <r>
      <rPr>
        <sz val="10"/>
        <rFont val="Times New Roman"/>
        <family val="1"/>
        <charset val="204"/>
      </rPr>
      <t>Журнал Конституционного правосудия</t>
    </r>
  </si>
  <si>
    <r>
      <rPr>
        <sz val="10"/>
        <rFont val="Times New Roman"/>
        <family val="1"/>
        <charset val="204"/>
      </rPr>
      <t>Журнал научных статей «Здоровье и образование в XXI веке»</t>
    </r>
  </si>
  <si>
    <r>
      <rPr>
        <sz val="10"/>
        <rFont val="Times New Roman"/>
        <family val="1"/>
        <charset val="204"/>
      </rPr>
      <t>Журнал Новой экономической ассоциации</t>
    </r>
  </si>
  <si>
    <r>
      <rPr>
        <sz val="10"/>
        <rFont val="Times New Roman"/>
        <family val="1"/>
        <charset val="204"/>
      </rPr>
      <t>Журнал правовых и экономических исследований. Journal of Legal and Economic Studies</t>
    </r>
  </si>
  <si>
    <r>
      <rPr>
        <sz val="10"/>
        <rFont val="Times New Roman"/>
        <family val="1"/>
        <charset val="204"/>
      </rPr>
      <t>Журнал российского права</t>
    </r>
  </si>
  <si>
    <r>
      <rPr>
        <sz val="10"/>
        <rFont val="Times New Roman"/>
        <family val="1"/>
        <charset val="204"/>
      </rPr>
      <t>Журнал Сердечная Недостаточность</t>
    </r>
  </si>
  <si>
    <r>
      <rPr>
        <sz val="10"/>
        <rFont val="Times New Roman"/>
        <family val="1"/>
        <charset val="204"/>
      </rPr>
      <t>Журнал Сибирского федерального университета. Гуманитарные науки. Journal of Siberian Federal University. Humanities &amp; Social Sciences</t>
    </r>
  </si>
  <si>
    <r>
      <rPr>
        <sz val="10"/>
        <rFont val="Times New Roman"/>
        <family val="1"/>
        <charset val="204"/>
      </rPr>
      <t>Журнал Сибирского федерального университета. Техника и технологии. Journal of Siberian Federal University. Engineering and Technologies</t>
    </r>
  </si>
  <si>
    <r>
      <rPr>
        <sz val="10"/>
        <rFont val="Times New Roman"/>
        <family val="1"/>
        <charset val="204"/>
      </rPr>
      <t>Журнал социологии и социальной антропологии</t>
    </r>
  </si>
  <si>
    <r>
      <rPr>
        <sz val="10"/>
        <rFont val="Times New Roman"/>
        <family val="1"/>
        <charset val="204"/>
      </rPr>
      <t>Журнал экономической теории</t>
    </r>
  </si>
  <si>
    <r>
      <rPr>
        <sz val="10"/>
        <rFont val="Times New Roman"/>
        <family val="1"/>
        <charset val="204"/>
      </rPr>
      <t>Журналист. Социальные коммуникации</t>
    </r>
  </si>
  <si>
    <r>
      <rPr>
        <sz val="10"/>
        <rFont val="Times New Roman"/>
        <family val="1"/>
        <charset val="204"/>
      </rPr>
      <t>Закон</t>
    </r>
  </si>
  <si>
    <r>
      <rPr>
        <sz val="10"/>
        <rFont val="Times New Roman"/>
        <family val="1"/>
        <charset val="204"/>
      </rPr>
      <t>Закон и право</t>
    </r>
  </si>
  <si>
    <r>
      <rPr>
        <sz val="10"/>
        <rFont val="Times New Roman"/>
        <family val="1"/>
        <charset val="204"/>
      </rPr>
      <t>Законность</t>
    </r>
  </si>
  <si>
    <r>
      <rPr>
        <sz val="10"/>
        <rFont val="Times New Roman"/>
        <family val="1"/>
        <charset val="204"/>
      </rPr>
      <t>Законодательство</t>
    </r>
  </si>
  <si>
    <r>
      <rPr>
        <sz val="10"/>
        <rFont val="Times New Roman"/>
        <family val="1"/>
        <charset val="204"/>
      </rPr>
      <t>Законодательство и экономика</t>
    </r>
  </si>
  <si>
    <r>
      <rPr>
        <sz val="10"/>
        <rFont val="Times New Roman"/>
        <family val="1"/>
        <charset val="204"/>
      </rPr>
      <t>Законы России: опыт, анализ, практика</t>
    </r>
  </si>
  <si>
    <r>
      <rPr>
        <sz val="10"/>
        <rFont val="Times New Roman"/>
        <family val="1"/>
        <charset val="204"/>
      </rPr>
      <t>Защита и карантин растений</t>
    </r>
  </si>
  <si>
    <r>
      <rPr>
        <sz val="10"/>
        <rFont val="Times New Roman"/>
        <family val="1"/>
        <charset val="204"/>
      </rPr>
      <t>Здоровье населения и среда обитания</t>
    </r>
  </si>
  <si>
    <r>
      <rPr>
        <sz val="10"/>
        <rFont val="Times New Roman"/>
        <family val="1"/>
        <charset val="204"/>
      </rPr>
      <t>Здравоохранение Российской Федерации</t>
    </r>
  </si>
  <si>
    <r>
      <rPr>
        <sz val="10"/>
        <rFont val="Times New Roman"/>
        <family val="1"/>
        <charset val="204"/>
      </rPr>
      <t>Здравоохранение Таджикистана</t>
    </r>
  </si>
  <si>
    <r>
      <rPr>
        <sz val="10"/>
        <rFont val="Times New Roman"/>
        <family val="1"/>
        <charset val="204"/>
      </rPr>
      <t>Землеустройство, кадастр и мониторинг земель</t>
    </r>
  </si>
  <si>
    <r>
      <rPr>
        <sz val="10"/>
        <rFont val="Times New Roman"/>
        <family val="1"/>
        <charset val="204"/>
      </rPr>
      <t>Зерновое хозяйство России</t>
    </r>
  </si>
  <si>
    <r>
      <rPr>
        <sz val="10"/>
        <rFont val="Times New Roman"/>
        <family val="1"/>
        <charset val="204"/>
      </rPr>
      <t>Знание. Понимание. Умение</t>
    </r>
  </si>
  <si>
    <r>
      <rPr>
        <sz val="10"/>
        <rFont val="Times New Roman"/>
        <family val="1"/>
        <charset val="204"/>
      </rPr>
      <t>Зоотехния</t>
    </r>
  </si>
  <si>
    <r>
      <rPr>
        <sz val="10"/>
        <rFont val="Times New Roman"/>
        <family val="1"/>
        <charset val="204"/>
      </rPr>
      <t>Идеи и идеалы</t>
    </r>
  </si>
  <si>
    <r>
      <rPr>
        <sz val="10"/>
        <rFont val="Times New Roman"/>
        <family val="1"/>
        <charset val="204"/>
      </rPr>
      <t>Известия Балтийской государственной академии рыбопромыслового флота: психолого-педагогические науки (теория и методика профессионального образования)</t>
    </r>
  </si>
  <si>
    <r>
      <rPr>
        <sz val="10"/>
        <rFont val="Times New Roman"/>
        <family val="1"/>
        <charset val="204"/>
      </rPr>
      <t>Известия ВНИИГ им. Б.Е. Веденеева</t>
    </r>
  </si>
  <si>
    <r>
      <rPr>
        <sz val="10"/>
        <rFont val="Times New Roman"/>
        <family val="1"/>
        <charset val="204"/>
      </rPr>
      <t>Известия Волгоградского государственного педагогического университета</t>
    </r>
  </si>
  <si>
    <r>
      <rPr>
        <sz val="10"/>
        <rFont val="Times New Roman"/>
        <family val="1"/>
        <charset val="204"/>
      </rPr>
      <t>Известия Волгоградского государственного технического университета</t>
    </r>
  </si>
  <si>
    <r>
      <rPr>
        <sz val="10"/>
        <rFont val="Times New Roman"/>
        <family val="1"/>
        <charset val="204"/>
      </rPr>
      <t>Известия Воронежского государственного педагогического университета</t>
    </r>
  </si>
  <si>
    <r>
      <rPr>
        <sz val="10"/>
        <rFont val="Times New Roman"/>
        <family val="1"/>
        <charset val="204"/>
      </rPr>
      <t>Известия вузов. Инвестиции. Строительство. Недвижимость</t>
    </r>
  </si>
  <si>
    <r>
      <rPr>
        <sz val="10"/>
        <rFont val="Times New Roman"/>
        <family val="1"/>
        <charset val="204"/>
      </rPr>
      <t>Известия высших учебных заведений «Геодезия и аэрофотосъемка»</t>
    </r>
  </si>
  <si>
    <r>
      <rPr>
        <sz val="10"/>
        <rFont val="Times New Roman"/>
        <family val="1"/>
        <charset val="204"/>
      </rPr>
      <t>Известия высших учебных заведений России. Радиоэлектроника</t>
    </r>
  </si>
  <si>
    <r>
      <rPr>
        <sz val="10"/>
        <rFont val="Times New Roman"/>
        <family val="1"/>
        <charset val="204"/>
      </rPr>
      <t>Известия высших учебных заведений. Машиностроение</t>
    </r>
  </si>
  <si>
    <r>
      <rPr>
        <sz val="10"/>
        <rFont val="Times New Roman"/>
        <family val="1"/>
        <charset val="204"/>
      </rPr>
      <t>Известия высших учебных заведений. Поволжский регион. Гуманитарные науки</t>
    </r>
  </si>
  <si>
    <r>
      <rPr>
        <sz val="10"/>
        <rFont val="Times New Roman"/>
        <family val="1"/>
        <charset val="204"/>
      </rPr>
      <t>Известия высших учебных заведений. Поволжский регион. Естественные науки</t>
    </r>
  </si>
  <si>
    <r>
      <rPr>
        <sz val="10"/>
        <rFont val="Times New Roman"/>
        <family val="1"/>
        <charset val="204"/>
      </rPr>
      <t>Известия высших учебных заведений. Поволжский регион. Медицинские науки</t>
    </r>
  </si>
  <si>
    <r>
      <rPr>
        <sz val="10"/>
        <rFont val="Times New Roman"/>
        <family val="1"/>
        <charset val="204"/>
      </rPr>
      <t>Известия высших учебных заведений. Поволжский регион. Общественные науки</t>
    </r>
  </si>
  <si>
    <r>
      <rPr>
        <sz val="10"/>
        <rFont val="Times New Roman"/>
        <family val="1"/>
        <charset val="204"/>
      </rPr>
      <t>Известия высших учебных заведений. Поволжский регион. Технические науки</t>
    </r>
  </si>
  <si>
    <r>
      <rPr>
        <sz val="10"/>
        <rFont val="Times New Roman"/>
        <family val="1"/>
        <charset val="204"/>
      </rPr>
      <t>Известия высших учебных заведений. Поволжский регион. Физико-математические науки</t>
    </r>
  </si>
  <si>
    <r>
      <rPr>
        <sz val="10"/>
        <rFont val="Times New Roman"/>
        <family val="1"/>
        <charset val="204"/>
      </rPr>
      <t>Известия высших учебных заведений. Приборостроение</t>
    </r>
  </si>
  <si>
    <r>
      <rPr>
        <sz val="10"/>
        <rFont val="Times New Roman"/>
        <family val="1"/>
        <charset val="204"/>
      </rPr>
      <t>Известия высших учебных заведений. Проблемы полиграфии и издательского дела</t>
    </r>
  </si>
  <si>
    <r>
      <rPr>
        <sz val="10"/>
        <rFont val="Times New Roman"/>
        <family val="1"/>
        <charset val="204"/>
      </rPr>
      <t>Известия высших учебных заведений. Северо-Кавказский регион. Общественные науки</t>
    </r>
  </si>
  <si>
    <r>
      <rPr>
        <sz val="10"/>
        <rFont val="Times New Roman"/>
        <family val="1"/>
        <charset val="204"/>
      </rPr>
      <t>Известия высших учебных заведений. Серия «Гуманитарные науки»</t>
    </r>
  </si>
  <si>
    <r>
      <rPr>
        <sz val="10"/>
        <rFont val="Times New Roman"/>
        <family val="1"/>
        <charset val="204"/>
      </rPr>
      <t>Известия высших учебных заведений. Серия «Экономика, финансы и управление производством»</t>
    </r>
  </si>
  <si>
    <r>
      <rPr>
        <sz val="10"/>
        <rFont val="Times New Roman"/>
        <family val="1"/>
        <charset val="204"/>
      </rPr>
      <t>Известия высших учебных заведений. Социология. Экономика. Политика</t>
    </r>
  </si>
  <si>
    <r>
      <rPr>
        <sz val="10"/>
        <rFont val="Times New Roman"/>
        <family val="1"/>
        <charset val="204"/>
      </rPr>
      <t>Известия высших учебных заведений. Строительство</t>
    </r>
  </si>
  <si>
    <r>
      <rPr>
        <sz val="10"/>
        <rFont val="Times New Roman"/>
        <family val="1"/>
        <charset val="204"/>
      </rPr>
      <t>Известия высших учебных заведений. Технология легкой промышленности</t>
    </r>
  </si>
  <si>
    <r>
      <rPr>
        <sz val="10"/>
        <rFont val="Times New Roman"/>
        <family val="1"/>
        <charset val="204"/>
      </rPr>
      <t>Известия высших учебных заведений. Электромеханика</t>
    </r>
  </si>
  <si>
    <r>
      <rPr>
        <sz val="10"/>
        <rFont val="Times New Roman"/>
        <family val="1"/>
        <charset val="204"/>
      </rPr>
      <t>Известия Горского государственного аграрного университета</t>
    </r>
  </si>
  <si>
    <r>
      <rPr>
        <sz val="10"/>
        <rFont val="Times New Roman"/>
        <family val="1"/>
        <charset val="204"/>
      </rPr>
      <t>Известия Дагестанского государственного педагогического университета, серия «Естественные и точные науки»</t>
    </r>
  </si>
  <si>
    <r>
      <rPr>
        <sz val="10"/>
        <rFont val="Times New Roman"/>
        <family val="1"/>
        <charset val="204"/>
      </rPr>
      <t>Известия Дагестанского государственного педагогического университета, серия «Общественные и гуманитарные науки»</t>
    </r>
  </si>
  <si>
    <r>
      <rPr>
        <sz val="10"/>
        <rFont val="Times New Roman"/>
        <family val="1"/>
        <charset val="204"/>
      </rPr>
      <t>Известия Дагестанского государственного педагогического университета. Серия «Психолого-педагогические науки»</t>
    </r>
  </si>
  <si>
    <r>
      <rPr>
        <sz val="10"/>
        <rFont val="Times New Roman"/>
        <family val="1"/>
        <charset val="204"/>
      </rPr>
      <t>Известия Института инженерной физики</t>
    </r>
  </si>
  <si>
    <r>
      <rPr>
        <sz val="10"/>
        <rFont val="Times New Roman"/>
        <family val="1"/>
        <charset val="204"/>
      </rPr>
      <t>Известия Иркутского государственного университета. Серия «Биология. Экология»</t>
    </r>
  </si>
  <si>
    <r>
      <rPr>
        <sz val="10"/>
        <rFont val="Times New Roman"/>
        <family val="1"/>
        <charset val="204"/>
      </rPr>
      <t>Известия Иркутского государственного университета. Серия «Науки о Земле»</t>
    </r>
  </si>
  <si>
    <r>
      <rPr>
        <sz val="10"/>
        <rFont val="Times New Roman"/>
        <family val="1"/>
        <charset val="204"/>
      </rPr>
      <t>Известия Иркутского государственного университета. Серия «Политология. Религиоведение»</t>
    </r>
  </si>
  <si>
    <r>
      <rPr>
        <sz val="10"/>
        <rFont val="Times New Roman"/>
        <family val="1"/>
        <charset val="204"/>
      </rPr>
      <t>Известия Иркутской государственной экономической академии</t>
    </r>
  </si>
  <si>
    <r>
      <rPr>
        <sz val="10"/>
        <rFont val="Times New Roman"/>
        <family val="1"/>
        <charset val="204"/>
      </rPr>
      <t>Известия Кабардино-Балкарского государственного университета</t>
    </r>
  </si>
  <si>
    <r>
      <rPr>
        <sz val="10"/>
        <rFont val="Times New Roman"/>
        <family val="1"/>
        <charset val="204"/>
      </rPr>
      <t>Известия Кабардино-Балкарского научного центра РАН</t>
    </r>
  </si>
  <si>
    <r>
      <rPr>
        <sz val="10"/>
        <rFont val="Times New Roman"/>
        <family val="1"/>
        <charset val="204"/>
      </rPr>
      <t>Известия Коми научного центра Уральского отделения Российской академии наук</t>
    </r>
  </si>
  <si>
    <r>
      <rPr>
        <sz val="10"/>
        <rFont val="Times New Roman"/>
        <family val="1"/>
        <charset val="204"/>
      </rPr>
      <t>Известия МГТУ "МАМИ"</t>
    </r>
  </si>
  <si>
    <r>
      <rPr>
        <sz val="10"/>
        <rFont val="Times New Roman"/>
        <family val="1"/>
        <charset val="204"/>
      </rPr>
      <t>Известия НТЦ Единой энергетической системы</t>
    </r>
  </si>
  <si>
    <r>
      <rPr>
        <sz val="10"/>
        <rFont val="Times New Roman"/>
        <family val="1"/>
        <charset val="204"/>
      </rPr>
      <t>Известия Российского государственного педагогического университета им. А.И. Герцена</t>
    </r>
  </si>
  <si>
    <r>
      <rPr>
        <sz val="10"/>
        <rFont val="Times New Roman"/>
        <family val="1"/>
        <charset val="204"/>
      </rPr>
      <t>Известия Российской академии наук. Серия литературы и языка</t>
    </r>
  </si>
  <si>
    <r>
      <rPr>
        <sz val="10"/>
        <rFont val="Times New Roman"/>
        <family val="1"/>
        <charset val="204"/>
      </rPr>
      <t>Известия Российской академии образования</t>
    </r>
  </si>
  <si>
    <r>
      <rPr>
        <sz val="10"/>
        <rFont val="Times New Roman"/>
        <family val="1"/>
        <charset val="204"/>
      </rPr>
      <t>Известия Российской Академии Ракетных и Артиллерийских Наук</t>
    </r>
  </si>
  <si>
    <r>
      <rPr>
        <sz val="10"/>
        <rFont val="Times New Roman"/>
        <family val="1"/>
        <charset val="204"/>
      </rPr>
      <t>Известия Самарского научного центра Российской академии наук</t>
    </r>
  </si>
  <si>
    <r>
      <rPr>
        <sz val="10"/>
        <rFont val="Times New Roman"/>
        <family val="1"/>
        <charset val="204"/>
      </rPr>
      <t>Известия Санкт-Петербургского государственного аграрного университета</t>
    </r>
  </si>
  <si>
    <r>
      <rPr>
        <sz val="10"/>
        <rFont val="Times New Roman"/>
        <family val="1"/>
        <charset val="204"/>
      </rPr>
      <t>Известия Санкт-Петербургского государственного технологического института(технического университета)</t>
    </r>
  </si>
  <si>
    <r>
      <rPr>
        <sz val="10"/>
        <rFont val="Times New Roman"/>
        <family val="1"/>
        <charset val="204"/>
      </rPr>
      <t>Известия Санкт-Петербургского государственного экономического университета</t>
    </r>
  </si>
  <si>
    <r>
      <rPr>
        <sz val="10"/>
        <rFont val="Times New Roman"/>
        <family val="1"/>
        <charset val="204"/>
      </rPr>
      <t>Известия Санкт-Петербургской лесотехнической академии</t>
    </r>
  </si>
  <si>
    <r>
      <rPr>
        <sz val="10"/>
        <rFont val="Times New Roman"/>
        <family val="1"/>
        <charset val="204"/>
      </rPr>
      <t>Известия Саратовского университета. Новая серия. Серия «Акмеология образования. Психология развития»</t>
    </r>
  </si>
  <si>
    <r>
      <rPr>
        <sz val="10"/>
        <rFont val="Times New Roman"/>
        <family val="1"/>
        <charset val="204"/>
      </rPr>
      <t>Известия Саратовского университета. Новая серия. Серия «История. Международные отношения»</t>
    </r>
  </si>
  <si>
    <r>
      <rPr>
        <sz val="10"/>
        <rFont val="Times New Roman"/>
        <family val="1"/>
        <charset val="204"/>
      </rPr>
      <t>Известия Саратовского университета. Новая серия. Серия «Науки о Земле»</t>
    </r>
  </si>
  <si>
    <r>
      <rPr>
        <sz val="10"/>
        <rFont val="Times New Roman"/>
        <family val="1"/>
        <charset val="204"/>
      </rPr>
      <t>Известия Саратовского университета. Новая серия. Серия «Социология. Политология»</t>
    </r>
  </si>
  <si>
    <r>
      <rPr>
        <sz val="10"/>
        <rFont val="Times New Roman"/>
        <family val="1"/>
        <charset val="204"/>
      </rPr>
      <t>Известия Саратовского университета. Новая серия. Серия «Физика»</t>
    </r>
  </si>
  <si>
    <r>
      <rPr>
        <sz val="10"/>
        <rFont val="Times New Roman"/>
        <family val="1"/>
        <charset val="204"/>
      </rPr>
      <t>Известия Саратовского университета. Новая серия. Серия «Филология. Журналистика»</t>
    </r>
  </si>
  <si>
    <r>
      <rPr>
        <sz val="10"/>
        <rFont val="Times New Roman"/>
        <family val="1"/>
        <charset val="204"/>
      </rPr>
      <t>Известия Саратовского университета. Новая серия. Серия «Химия. Биология. Экология»</t>
    </r>
  </si>
  <si>
    <r>
      <rPr>
        <sz val="10"/>
        <rFont val="Times New Roman"/>
        <family val="1"/>
        <charset val="204"/>
      </rPr>
      <t>Известия Саратовского университета. Новая серия. Серия «Экономика. Управление. Право»</t>
    </r>
  </si>
  <si>
    <r>
      <rPr>
        <sz val="10"/>
        <rFont val="Times New Roman"/>
        <family val="1"/>
        <charset val="204"/>
      </rPr>
      <t>Известия Саратовского университета. Новая серия. Серия Философия. Психология. Педагогика</t>
    </r>
  </si>
  <si>
    <r>
      <rPr>
        <sz val="10"/>
        <rFont val="Times New Roman"/>
        <family val="1"/>
        <charset val="204"/>
      </rPr>
      <t>Известия Сибирского отделения Секции наук о Земле Российской академии естественных наук. Геология, поиски и разведка рудных месторождений</t>
    </r>
  </si>
  <si>
    <r>
      <rPr>
        <sz val="10"/>
        <rFont val="Times New Roman"/>
        <family val="1"/>
        <charset val="204"/>
      </rPr>
      <t>Известия Смоленского государственного университета</t>
    </r>
  </si>
  <si>
    <r>
      <rPr>
        <sz val="10"/>
        <rFont val="Times New Roman"/>
        <family val="1"/>
        <charset val="204"/>
      </rPr>
      <t>Известия СПбГЭТУ «ЛЭТИ»</t>
    </r>
  </si>
  <si>
    <r>
      <rPr>
        <sz val="10"/>
        <rFont val="Times New Roman"/>
        <family val="1"/>
        <charset val="204"/>
      </rPr>
      <t>Известия Томского политехнического университета</t>
    </r>
  </si>
  <si>
    <r>
      <rPr>
        <sz val="10"/>
        <rFont val="Times New Roman"/>
        <family val="1"/>
        <charset val="204"/>
      </rPr>
      <t>Известия Тульского государственного университета. Технические науки</t>
    </r>
  </si>
  <si>
    <r>
      <rPr>
        <sz val="10"/>
        <rFont val="Times New Roman"/>
        <family val="1"/>
        <charset val="204"/>
      </rPr>
      <t>Известия Тульского государственного университета. Экономические и юридические науки</t>
    </r>
  </si>
  <si>
    <r>
      <rPr>
        <sz val="10"/>
        <rFont val="Times New Roman"/>
        <family val="1"/>
        <charset val="204"/>
      </rPr>
      <t>Известия Уральского государственного горного университета</t>
    </r>
  </si>
  <si>
    <r>
      <rPr>
        <sz val="10"/>
        <rFont val="Times New Roman"/>
        <family val="1"/>
        <charset val="204"/>
      </rPr>
      <t>Известия Уральского государственного экономического университета</t>
    </r>
  </si>
  <si>
    <r>
      <rPr>
        <sz val="10"/>
        <rFont val="Times New Roman"/>
        <family val="1"/>
        <charset val="204"/>
      </rPr>
      <t>Известия Уральского федерального университета. Серия 1. Проблемы образования, науки и культуры</t>
    </r>
  </si>
  <si>
    <r>
      <rPr>
        <sz val="10"/>
        <rFont val="Times New Roman"/>
        <family val="1"/>
        <charset val="204"/>
      </rPr>
      <t>Известия Уральского федерального университета. Серия 2. Гуманитарные науки</t>
    </r>
  </si>
  <si>
    <r>
      <rPr>
        <sz val="10"/>
        <rFont val="Times New Roman"/>
        <family val="1"/>
        <charset val="204"/>
      </rPr>
      <t>Известия Уральского федерального университета. Серия 3. Общественные науки</t>
    </r>
  </si>
  <si>
    <r>
      <rPr>
        <sz val="10"/>
        <rFont val="Times New Roman"/>
        <family val="1"/>
        <charset val="204"/>
      </rPr>
      <t>Известия Уфимского научного центра Российской академии наук</t>
    </r>
  </si>
  <si>
    <r>
      <rPr>
        <sz val="10"/>
        <rFont val="Times New Roman"/>
        <family val="1"/>
        <charset val="204"/>
      </rPr>
      <t>Известия Юго-Западного государственного университета</t>
    </r>
  </si>
  <si>
    <r>
      <rPr>
        <sz val="10"/>
        <rFont val="Times New Roman"/>
        <family val="1"/>
        <charset val="204"/>
      </rPr>
      <t>Известия Юго-Западного государственного университета. Серия История и право</t>
    </r>
  </si>
  <si>
    <r>
      <rPr>
        <sz val="10"/>
        <rFont val="Times New Roman"/>
        <family val="1"/>
        <charset val="204"/>
      </rPr>
      <t>Известия Юго-Западного государственного университета. Серия Лингвистика и педагогика</t>
    </r>
  </si>
  <si>
    <r>
      <rPr>
        <sz val="10"/>
        <rFont val="Times New Roman"/>
        <family val="1"/>
        <charset val="204"/>
      </rPr>
      <t>Известия Юго-Западного государственного университета. Серия Техника и технологии</t>
    </r>
  </si>
  <si>
    <r>
      <rPr>
        <sz val="10"/>
        <rFont val="Times New Roman"/>
        <family val="1"/>
        <charset val="204"/>
      </rPr>
      <t>Известия Юго-Западного государственного университета. Серия Управление, вычислительная техника, информатика. Медицинское приборостроение</t>
    </r>
  </si>
  <si>
    <r>
      <rPr>
        <sz val="10"/>
        <rFont val="Times New Roman"/>
        <family val="1"/>
        <charset val="204"/>
      </rPr>
      <t>Известия Юго-Западного государственного университета. Серия Экономика. Социология. Менеджмент</t>
    </r>
  </si>
  <si>
    <r>
      <rPr>
        <sz val="10"/>
        <rFont val="Times New Roman"/>
        <family val="1"/>
        <charset val="204"/>
      </rPr>
      <t>Известия Южного федерального университета. Педагогические науки</t>
    </r>
  </si>
  <si>
    <r>
      <rPr>
        <sz val="10"/>
        <rFont val="Times New Roman"/>
        <family val="1"/>
        <charset val="204"/>
      </rPr>
      <t>Известия Южного федерального университета. Филологические науки</t>
    </r>
  </si>
  <si>
    <r>
      <rPr>
        <sz val="10"/>
        <rFont val="Times New Roman"/>
        <family val="1"/>
        <charset val="204"/>
      </rPr>
      <t>Известия ЮФУ. Технические науки</t>
    </r>
  </si>
  <si>
    <r>
      <rPr>
        <sz val="10"/>
        <rFont val="Times New Roman"/>
        <family val="1"/>
        <charset val="204"/>
      </rPr>
      <t>Иммунопатология, аллергология, инфектология</t>
    </r>
  </si>
  <si>
    <r>
      <rPr>
        <sz val="10"/>
        <rFont val="Times New Roman"/>
        <family val="1"/>
        <charset val="204"/>
      </rPr>
      <t>Имущественные отношения в Российской Федерации</t>
    </r>
  </si>
  <si>
    <r>
      <rPr>
        <sz val="10"/>
        <rFont val="Times New Roman"/>
        <family val="1"/>
        <charset val="204"/>
      </rPr>
      <t>Индоевропейское языкознание и классическая филология</t>
    </r>
  </si>
  <si>
    <r>
      <rPr>
        <sz val="10"/>
        <rFont val="Times New Roman"/>
        <family val="1"/>
        <charset val="204"/>
      </rPr>
      <t>Инженерная геология</t>
    </r>
  </si>
  <si>
    <r>
      <rPr>
        <sz val="10"/>
        <rFont val="Times New Roman"/>
        <family val="1"/>
        <charset val="204"/>
      </rPr>
      <t>Инженерно-строительный журнал</t>
    </r>
  </si>
  <si>
    <r>
      <rPr>
        <sz val="10"/>
        <rFont val="Times New Roman"/>
        <family val="1"/>
        <charset val="204"/>
      </rPr>
      <t>Инициативы XXI века</t>
    </r>
  </si>
  <si>
    <r>
      <rPr>
        <sz val="10"/>
        <rFont val="Times New Roman"/>
        <family val="1"/>
        <charset val="204"/>
      </rPr>
      <t>Инновации</t>
    </r>
  </si>
  <si>
    <r>
      <rPr>
        <sz val="10"/>
        <rFont val="Times New Roman"/>
        <family val="1"/>
        <charset val="204"/>
      </rPr>
      <t>Инновации и инвестиции</t>
    </r>
  </si>
  <si>
    <r>
      <rPr>
        <sz val="10"/>
        <rFont val="Times New Roman"/>
        <family val="1"/>
        <charset val="204"/>
      </rPr>
      <t>Инновационное развитие экономики</t>
    </r>
  </si>
  <si>
    <r>
      <rPr>
        <sz val="10"/>
        <rFont val="Times New Roman"/>
        <family val="1"/>
        <charset val="204"/>
      </rPr>
      <t>Инновационные проекты и программы в образовании</t>
    </r>
  </si>
  <si>
    <r>
      <rPr>
        <sz val="10"/>
        <rFont val="Times New Roman"/>
        <family val="1"/>
        <charset val="204"/>
      </rPr>
      <t>Иностранные языки в высшей школе</t>
    </r>
  </si>
  <si>
    <r>
      <rPr>
        <sz val="10"/>
        <rFont val="Times New Roman"/>
        <family val="1"/>
        <charset val="204"/>
      </rPr>
      <t>Иностранные языки в школе</t>
    </r>
  </si>
  <si>
    <r>
      <rPr>
        <sz val="10"/>
        <rFont val="Times New Roman"/>
        <family val="1"/>
        <charset val="204"/>
      </rPr>
      <t>Интеграция образования Integration of Education</t>
    </r>
  </si>
  <si>
    <r>
      <rPr>
        <sz val="10"/>
        <rFont val="Times New Roman"/>
        <family val="1"/>
        <charset val="204"/>
      </rPr>
      <t>Интеллект. Инновации. Инвестиции</t>
    </r>
  </si>
  <si>
    <r>
      <rPr>
        <sz val="10"/>
        <rFont val="Times New Roman"/>
        <family val="1"/>
        <charset val="204"/>
      </rPr>
      <t>Интеллектуальные системы в производстве</t>
    </r>
  </si>
  <si>
    <r>
      <rPr>
        <sz val="10"/>
        <rFont val="Times New Roman"/>
        <family val="1"/>
        <charset val="204"/>
      </rPr>
      <t>Интеллигенция и мир</t>
    </r>
  </si>
  <si>
    <r>
      <rPr>
        <sz val="10"/>
        <rFont val="Times New Roman"/>
        <family val="1"/>
        <charset val="204"/>
      </rPr>
      <t>Инфекции в хирургии</t>
    </r>
  </si>
  <si>
    <r>
      <rPr>
        <sz val="10"/>
        <rFont val="Times New Roman"/>
        <family val="1"/>
        <charset val="204"/>
      </rPr>
      <t>Инфекционные болезни</t>
    </r>
  </si>
  <si>
    <r>
      <rPr>
        <sz val="10"/>
        <rFont val="Times New Roman"/>
        <family val="1"/>
        <charset val="204"/>
      </rPr>
      <t>Инфекционные болезни: новости, мнения, обучение</t>
    </r>
  </si>
  <si>
    <r>
      <rPr>
        <sz val="10"/>
        <rFont val="Times New Roman"/>
        <family val="1"/>
        <charset val="204"/>
      </rPr>
      <t>Инфекция и иммунитет</t>
    </r>
  </si>
  <si>
    <r>
      <rPr>
        <sz val="10"/>
        <rFont val="Times New Roman"/>
        <family val="1"/>
        <charset val="204"/>
      </rPr>
      <t>Информатизация и связь</t>
    </r>
  </si>
  <si>
    <r>
      <rPr>
        <sz val="10"/>
        <rFont val="Times New Roman"/>
        <family val="1"/>
        <charset val="204"/>
      </rPr>
      <t>Информатизация образования и науки</t>
    </r>
  </si>
  <si>
    <r>
      <rPr>
        <sz val="10"/>
        <rFont val="Times New Roman"/>
        <family val="1"/>
        <charset val="204"/>
      </rPr>
      <t>Информатика и ее применения</t>
    </r>
  </si>
  <si>
    <r>
      <rPr>
        <sz val="10"/>
        <rFont val="Times New Roman"/>
        <family val="1"/>
        <charset val="204"/>
      </rPr>
      <t>Информатика и образование</t>
    </r>
  </si>
  <si>
    <r>
      <rPr>
        <sz val="10"/>
        <rFont val="Times New Roman"/>
        <family val="1"/>
        <charset val="204"/>
      </rPr>
      <t>Информатика и системы управления</t>
    </r>
  </si>
  <si>
    <r>
      <rPr>
        <sz val="10"/>
        <rFont val="Times New Roman"/>
        <family val="1"/>
        <charset val="204"/>
      </rPr>
      <t>Информационное общество</t>
    </r>
  </si>
  <si>
    <r>
      <rPr>
        <sz val="10"/>
        <rFont val="Times New Roman"/>
        <family val="1"/>
        <charset val="204"/>
      </rPr>
      <t>Информационное право</t>
    </r>
  </si>
  <si>
    <r>
      <rPr>
        <sz val="10"/>
        <rFont val="Times New Roman"/>
        <family val="1"/>
        <charset val="204"/>
      </rPr>
      <t>Информационно-измерительные и управляющие системы</t>
    </r>
  </si>
  <si>
    <r>
      <rPr>
        <sz val="10"/>
        <rFont val="Times New Roman"/>
        <family val="1"/>
        <charset val="204"/>
      </rPr>
      <t>Информационно-управляющие системы</t>
    </r>
  </si>
  <si>
    <r>
      <rPr>
        <sz val="10"/>
        <rFont val="Times New Roman"/>
        <family val="1"/>
        <charset val="204"/>
      </rPr>
      <t>Информационные войны</t>
    </r>
  </si>
  <si>
    <r>
      <rPr>
        <sz val="10"/>
        <rFont val="Times New Roman"/>
        <family val="1"/>
        <charset val="204"/>
      </rPr>
      <t>Информационные и телекоммуникационные технологии</t>
    </r>
  </si>
  <si>
    <r>
      <rPr>
        <sz val="10"/>
        <rFont val="Times New Roman"/>
        <family val="1"/>
        <charset val="204"/>
      </rPr>
      <t>Информационные ресурсы России</t>
    </r>
  </si>
  <si>
    <r>
      <rPr>
        <sz val="10"/>
        <rFont val="Times New Roman"/>
        <family val="1"/>
        <charset val="204"/>
      </rPr>
      <t>Информационные системы и технологии</t>
    </r>
  </si>
  <si>
    <r>
      <rPr>
        <sz val="10"/>
        <rFont val="Times New Roman"/>
        <family val="1"/>
        <charset val="204"/>
      </rPr>
      <t>Информационные технологии</t>
    </r>
  </si>
  <si>
    <r>
      <rPr>
        <sz val="10"/>
        <rFont val="Times New Roman"/>
        <family val="1"/>
        <charset val="204"/>
      </rPr>
      <t>Информация и безопасность</t>
    </r>
  </si>
  <si>
    <r>
      <rPr>
        <sz val="10"/>
        <rFont val="Times New Roman"/>
        <family val="1"/>
        <charset val="204"/>
      </rPr>
      <t>Информация и Космос</t>
    </r>
  </si>
  <si>
    <r>
      <rPr>
        <sz val="10"/>
        <rFont val="Times New Roman"/>
        <family val="1"/>
        <charset val="204"/>
      </rPr>
      <t>Иппология и ветеринария</t>
    </r>
  </si>
  <si>
    <r>
      <rPr>
        <sz val="10"/>
        <rFont val="Times New Roman"/>
        <family val="1"/>
        <charset val="204"/>
      </rPr>
      <t>Ислам в современном мире: внутригосударственный и международно-политический аспекты</t>
    </r>
  </si>
  <si>
    <r>
      <rPr>
        <sz val="10"/>
        <rFont val="Times New Roman"/>
        <family val="1"/>
        <charset val="204"/>
      </rPr>
      <t>Исламоведение</t>
    </r>
  </si>
  <si>
    <r>
      <rPr>
        <sz val="10"/>
        <rFont val="Times New Roman"/>
        <family val="1"/>
        <charset val="204"/>
      </rPr>
      <t>Использование и охрана природных ресурсов России</t>
    </r>
  </si>
  <si>
    <r>
      <rPr>
        <sz val="10"/>
        <rFont val="Times New Roman"/>
        <family val="1"/>
        <charset val="204"/>
      </rPr>
      <t>Историко-биологические исследования</t>
    </r>
  </si>
  <si>
    <r>
      <rPr>
        <sz val="10"/>
        <rFont val="Times New Roman"/>
        <family val="1"/>
        <charset val="204"/>
      </rPr>
      <t>Историческая и социально-образовательная мысль</t>
    </r>
  </si>
  <si>
    <r>
      <rPr>
        <sz val="10"/>
        <rFont val="Times New Roman"/>
        <family val="1"/>
        <charset val="204"/>
      </rPr>
      <t>Исторический архив</t>
    </r>
  </si>
  <si>
    <r>
      <rPr>
        <sz val="10"/>
        <rFont val="Times New Roman"/>
        <family val="1"/>
        <charset val="204"/>
      </rPr>
      <t>Исторический журнал: научные исследования</t>
    </r>
  </si>
  <si>
    <r>
      <rPr>
        <sz val="10"/>
        <rFont val="Times New Roman"/>
        <family val="1"/>
        <charset val="204"/>
      </rPr>
      <t>История государства и права</t>
    </r>
  </si>
  <si>
    <r>
      <rPr>
        <sz val="10"/>
        <rFont val="Times New Roman"/>
        <family val="1"/>
        <charset val="204"/>
      </rPr>
      <t>История и педагогика естествознания</t>
    </r>
  </si>
  <si>
    <r>
      <rPr>
        <sz val="10"/>
        <rFont val="Times New Roman"/>
        <family val="1"/>
        <charset val="204"/>
      </rPr>
      <t>История философии / History of Philosophy</t>
    </r>
  </si>
  <si>
    <r>
      <rPr>
        <sz val="10"/>
        <rFont val="Times New Roman"/>
        <family val="1"/>
        <charset val="204"/>
      </rPr>
      <t>Кабели и провода</t>
    </r>
  </si>
  <si>
    <r>
      <rPr>
        <sz val="10"/>
        <rFont val="Times New Roman"/>
        <family val="1"/>
        <charset val="204"/>
      </rPr>
      <t>Казанская наука</t>
    </r>
  </si>
  <si>
    <r>
      <rPr>
        <sz val="10"/>
        <rFont val="Times New Roman"/>
        <family val="1"/>
        <charset val="204"/>
      </rPr>
      <t>Казанский педагогический журнал</t>
    </r>
  </si>
  <si>
    <r>
      <rPr>
        <sz val="10"/>
        <rFont val="Times New Roman"/>
        <family val="1"/>
        <charset val="204"/>
      </rPr>
      <t>Казанский социально-гуманитарный вестник</t>
    </r>
  </si>
  <si>
    <r>
      <rPr>
        <sz val="10"/>
        <rFont val="Times New Roman"/>
        <family val="1"/>
        <charset val="204"/>
      </rPr>
      <t>Казанский экономический вестник</t>
    </r>
  </si>
  <si>
    <r>
      <rPr>
        <sz val="10"/>
        <rFont val="Times New Roman"/>
        <family val="1"/>
        <charset val="204"/>
      </rPr>
      <t>Кардиологический вестник -бюллетень Российского кардиологического научно-производственного комплекса</t>
    </r>
  </si>
  <si>
    <r>
      <rPr>
        <sz val="10"/>
        <rFont val="Times New Roman"/>
        <family val="1"/>
        <charset val="204"/>
      </rPr>
      <t>Кардиология и сердечно-сосудистая хирургия</t>
    </r>
  </si>
  <si>
    <r>
      <rPr>
        <sz val="10"/>
        <rFont val="Times New Roman"/>
        <family val="1"/>
        <charset val="204"/>
      </rPr>
      <t>Картофель и овощи</t>
    </r>
  </si>
  <si>
    <r>
      <rPr>
        <sz val="10"/>
        <rFont val="Times New Roman"/>
        <family val="1"/>
        <charset val="204"/>
      </rPr>
      <t>Каспийский регион: политика, экономика, культура</t>
    </r>
  </si>
  <si>
    <r>
      <rPr>
        <sz val="10"/>
        <rFont val="Times New Roman"/>
        <family val="1"/>
        <charset val="204"/>
      </rPr>
      <t>Катарактальная и рефракционная хирургия</t>
    </r>
  </si>
  <si>
    <r>
      <rPr>
        <sz val="10"/>
        <rFont val="Times New Roman"/>
        <family val="1"/>
        <charset val="204"/>
      </rPr>
      <t>Качество и жизнь</t>
    </r>
  </si>
  <si>
    <r>
      <rPr>
        <sz val="10"/>
        <rFont val="Times New Roman"/>
        <family val="1"/>
        <charset val="204"/>
      </rPr>
      <t>Качество. Инновации. Образование</t>
    </r>
  </si>
  <si>
    <r>
      <rPr>
        <sz val="10"/>
        <rFont val="Times New Roman"/>
        <family val="1"/>
        <charset val="204"/>
      </rPr>
      <t>Клиническая геронтология</t>
    </r>
  </si>
  <si>
    <r>
      <rPr>
        <sz val="10"/>
        <rFont val="Times New Roman"/>
        <family val="1"/>
        <charset val="204"/>
      </rPr>
      <t>Клиническая дерматология и венерология</t>
    </r>
  </si>
  <si>
    <r>
      <rPr>
        <sz val="10"/>
        <rFont val="Times New Roman"/>
        <family val="1"/>
        <charset val="204"/>
      </rPr>
      <t>Клиническая и экспериментальная морфология</t>
    </r>
  </si>
  <si>
    <r>
      <rPr>
        <sz val="10"/>
        <rFont val="Times New Roman"/>
        <family val="1"/>
        <charset val="204"/>
      </rPr>
      <t>Клиническая и экспериментальная тиреоидология</t>
    </r>
  </si>
  <si>
    <r>
      <rPr>
        <sz val="10"/>
        <rFont val="Times New Roman"/>
        <family val="1"/>
        <charset val="204"/>
      </rPr>
      <t>Клиническая микробиология и антимикробная химиотерапия</t>
    </r>
  </si>
  <si>
    <r>
      <rPr>
        <sz val="10"/>
        <rFont val="Times New Roman"/>
        <family val="1"/>
        <charset val="204"/>
      </rPr>
      <t>Клиническая нефрология</t>
    </r>
  </si>
  <si>
    <r>
      <rPr>
        <sz val="10"/>
        <rFont val="Times New Roman"/>
        <family val="1"/>
        <charset val="204"/>
      </rPr>
      <t>Клиническая стоматология</t>
    </r>
  </si>
  <si>
    <r>
      <rPr>
        <sz val="10"/>
        <rFont val="Times New Roman"/>
        <family val="1"/>
        <charset val="204"/>
      </rPr>
      <t>Клио</t>
    </r>
  </si>
  <si>
    <r>
      <rPr>
        <sz val="10"/>
        <rFont val="Times New Roman"/>
        <family val="1"/>
        <charset val="204"/>
      </rPr>
      <t>Колопроктология</t>
    </r>
  </si>
  <si>
    <r>
      <rPr>
        <sz val="10"/>
        <rFont val="Times New Roman"/>
        <family val="1"/>
        <charset val="204"/>
      </rPr>
      <t>Коммуникология</t>
    </r>
  </si>
  <si>
    <r>
      <rPr>
        <sz val="10"/>
        <rFont val="Times New Roman"/>
        <family val="1"/>
        <charset val="204"/>
      </rPr>
      <t>Компетентность</t>
    </r>
  </si>
  <si>
    <r>
      <rPr>
        <sz val="10"/>
        <rFont val="Times New Roman"/>
        <family val="1"/>
        <charset val="204"/>
      </rPr>
      <t>Компрессорная техника и пневматика</t>
    </r>
  </si>
  <si>
    <r>
      <rPr>
        <sz val="10"/>
        <rFont val="Times New Roman"/>
        <family val="1"/>
        <charset val="204"/>
      </rPr>
      <t>Коневодство и конный спорт</t>
    </r>
  </si>
  <si>
    <r>
      <rPr>
        <sz val="10"/>
        <rFont val="Times New Roman"/>
        <family val="1"/>
        <charset val="204"/>
      </rPr>
      <t>Конкурентное право</t>
    </r>
  </si>
  <si>
    <r>
      <rPr>
        <sz val="10"/>
        <rFont val="Times New Roman"/>
        <family val="1"/>
        <charset val="204"/>
      </rPr>
      <t>Конституционное и муниципальное право</t>
    </r>
  </si>
  <si>
    <r>
      <rPr>
        <sz val="10"/>
        <rFont val="Times New Roman"/>
        <family val="1"/>
        <charset val="204"/>
      </rPr>
      <t>Консультативная психология и психотерапия</t>
    </r>
  </si>
  <si>
    <r>
      <rPr>
        <sz val="10"/>
        <rFont val="Times New Roman"/>
        <family val="1"/>
        <charset val="204"/>
      </rPr>
      <t>Контекст и рефлексия: философия о мире и человеке</t>
    </r>
  </si>
  <si>
    <r>
      <rPr>
        <sz val="10"/>
        <rFont val="Times New Roman"/>
        <family val="1"/>
        <charset val="204"/>
      </rPr>
      <t>Контроль. Диагностика</t>
    </r>
  </si>
  <si>
    <r>
      <rPr>
        <sz val="10"/>
        <rFont val="Times New Roman"/>
        <family val="1"/>
        <charset val="204"/>
      </rPr>
      <t>Копирайт (вестник Академии интеллектуальной собственности)</t>
    </r>
  </si>
  <si>
    <r>
      <rPr>
        <sz val="10"/>
        <rFont val="Times New Roman"/>
        <family val="1"/>
        <charset val="204"/>
      </rPr>
      <t>Кормление сельскохозяйственных животных и кормопроизводств</t>
    </r>
  </si>
  <si>
    <r>
      <rPr>
        <sz val="10"/>
        <rFont val="Times New Roman"/>
        <family val="1"/>
        <charset val="204"/>
      </rPr>
      <t>Космонавтика и ракетостроение</t>
    </r>
  </si>
  <si>
    <r>
      <rPr>
        <sz val="10"/>
        <rFont val="Times New Roman"/>
        <family val="1"/>
        <charset val="204"/>
      </rPr>
      <t>Креативная экономика</t>
    </r>
  </si>
  <si>
    <r>
      <rPr>
        <sz val="10"/>
        <rFont val="Times New Roman"/>
        <family val="1"/>
        <charset val="204"/>
      </rPr>
      <t>Кремлевская медицина. Клинический вестник.</t>
    </r>
  </si>
  <si>
    <r>
      <rPr>
        <sz val="10"/>
        <rFont val="Times New Roman"/>
        <family val="1"/>
        <charset val="204"/>
      </rPr>
      <t>Кролиководство и звероводство</t>
    </r>
  </si>
  <si>
    <r>
      <rPr>
        <sz val="10"/>
        <rFont val="Times New Roman"/>
        <family val="1"/>
        <charset val="204"/>
      </rPr>
      <t>Крымский терапевтический журнал</t>
    </r>
  </si>
  <si>
    <r>
      <rPr>
        <sz val="10"/>
        <rFont val="Times New Roman"/>
        <family val="1"/>
        <charset val="204"/>
      </rPr>
      <t>Кубанский научный медицинский вестник</t>
    </r>
  </si>
  <si>
    <r>
      <rPr>
        <sz val="10"/>
        <rFont val="Times New Roman"/>
        <family val="1"/>
        <charset val="204"/>
      </rPr>
      <t>Культура и искусство</t>
    </r>
  </si>
  <si>
    <r>
      <rPr>
        <sz val="10"/>
        <rFont val="Times New Roman"/>
        <family val="1"/>
        <charset val="204"/>
      </rPr>
      <t>Культура и цивилизация</t>
    </r>
  </si>
  <si>
    <r>
      <rPr>
        <sz val="10"/>
        <rFont val="Times New Roman"/>
        <family val="1"/>
        <charset val="204"/>
      </rPr>
      <t>Культура: управление, экономика, право</t>
    </r>
  </si>
  <si>
    <r>
      <rPr>
        <sz val="10"/>
        <rFont val="Times New Roman"/>
        <family val="1"/>
        <charset val="204"/>
      </rPr>
      <t>Культурная жизнь Юга России</t>
    </r>
  </si>
  <si>
    <r>
      <rPr>
        <sz val="10"/>
        <rFont val="Times New Roman"/>
        <family val="1"/>
        <charset val="204"/>
      </rPr>
      <t>Культурное наследие России</t>
    </r>
  </si>
  <si>
    <r>
      <rPr>
        <sz val="10"/>
        <rFont val="Times New Roman"/>
        <family val="1"/>
        <charset val="204"/>
      </rPr>
      <t>Культурно-историческая психология</t>
    </r>
  </si>
  <si>
    <r>
      <rPr>
        <sz val="10"/>
        <rFont val="Times New Roman"/>
        <family val="1"/>
        <charset val="204"/>
      </rPr>
      <t>Курортная медицина</t>
    </r>
  </si>
  <si>
    <r>
      <rPr>
        <sz val="10"/>
        <rFont val="Times New Roman"/>
        <family val="1"/>
        <charset val="204"/>
      </rPr>
      <t>Курский научно-практический вестник "Человек и его здоровье"</t>
    </r>
  </si>
  <si>
    <r>
      <rPr>
        <sz val="10"/>
        <rFont val="Times New Roman"/>
        <family val="1"/>
        <charset val="204"/>
      </rPr>
      <t>Лазерная медицина</t>
    </r>
  </si>
  <si>
    <r>
      <rPr>
        <sz val="10"/>
        <rFont val="Times New Roman"/>
        <family val="1"/>
        <charset val="204"/>
      </rPr>
      <t>Латинская Америка</t>
    </r>
  </si>
  <si>
    <r>
      <rPr>
        <sz val="10"/>
        <rFont val="Times New Roman"/>
        <family val="1"/>
        <charset val="204"/>
      </rPr>
      <t>Ленинградский юридический журнал</t>
    </r>
  </si>
  <si>
    <r>
      <rPr>
        <sz val="10"/>
        <rFont val="Times New Roman"/>
        <family val="1"/>
        <charset val="204"/>
      </rPr>
      <t>Лечащий врач</t>
    </r>
  </si>
  <si>
    <r>
      <rPr>
        <sz val="10"/>
        <rFont val="Times New Roman"/>
        <family val="1"/>
        <charset val="204"/>
      </rPr>
      <t>Лечебная физкультура и спортивная медицина</t>
    </r>
  </si>
  <si>
    <r>
      <rPr>
        <sz val="10"/>
        <rFont val="Times New Roman"/>
        <family val="1"/>
        <charset val="204"/>
      </rPr>
      <t>Лечение и профилактика</t>
    </r>
  </si>
  <si>
    <r>
      <rPr>
        <sz val="10"/>
        <rFont val="Times New Roman"/>
        <family val="1"/>
        <charset val="204"/>
      </rPr>
      <t>Литература в школе</t>
    </r>
  </si>
  <si>
    <r>
      <rPr>
        <sz val="10"/>
        <rFont val="Times New Roman"/>
        <family val="1"/>
        <charset val="204"/>
      </rPr>
      <t>Литосфера</t>
    </r>
  </si>
  <si>
    <r>
      <rPr>
        <sz val="10"/>
        <rFont val="Times New Roman"/>
        <family val="1"/>
        <charset val="204"/>
      </rPr>
      <t>Личность. Культура. Общество</t>
    </r>
  </si>
  <si>
    <r>
      <rPr>
        <sz val="10"/>
        <rFont val="Times New Roman"/>
        <family val="1"/>
        <charset val="204"/>
      </rPr>
      <t>Логистика</t>
    </r>
  </si>
  <si>
    <t>Логистика и управление цепями поставок</t>
  </si>
  <si>
    <r>
      <rPr>
        <sz val="10"/>
        <rFont val="Times New Roman"/>
        <family val="1"/>
        <charset val="204"/>
      </rPr>
      <t>Логос</t>
    </r>
  </si>
  <si>
    <r>
      <rPr>
        <sz val="10"/>
        <rFont val="Times New Roman"/>
        <family val="1"/>
        <charset val="204"/>
      </rPr>
      <t>Локус: люди, общество, культуры, смыслы</t>
    </r>
  </si>
  <si>
    <r>
      <rPr>
        <sz val="10"/>
        <rFont val="Times New Roman"/>
        <family val="1"/>
        <charset val="204"/>
      </rPr>
      <t>Лучевая диагностика и терапия</t>
    </r>
  </si>
  <si>
    <r>
      <rPr>
        <sz val="10"/>
        <rFont val="Times New Roman"/>
        <family val="1"/>
        <charset val="204"/>
      </rPr>
      <t>Маркетинг и маркетинговые исследования</t>
    </r>
  </si>
  <si>
    <r>
      <rPr>
        <sz val="10"/>
        <rFont val="Times New Roman"/>
        <family val="1"/>
        <charset val="204"/>
      </rPr>
      <t>Математика в школе</t>
    </r>
  </si>
  <si>
    <r>
      <rPr>
        <sz val="10"/>
        <rFont val="Times New Roman"/>
        <family val="1"/>
        <charset val="204"/>
      </rPr>
      <t>Математические заметки СВФУ</t>
    </r>
  </si>
  <si>
    <r>
      <rPr>
        <sz val="10"/>
        <rFont val="Times New Roman"/>
        <family val="1"/>
        <charset val="204"/>
      </rPr>
      <t>Машиностроение и инженерное образование</t>
    </r>
  </si>
  <si>
    <r>
      <rPr>
        <sz val="10"/>
        <rFont val="Times New Roman"/>
        <family val="1"/>
        <charset val="204"/>
      </rPr>
      <t>Меди@льманах</t>
    </r>
  </si>
  <si>
    <r>
      <rPr>
        <sz val="10"/>
        <rFont val="Times New Roman"/>
        <family val="1"/>
        <charset val="204"/>
      </rPr>
      <t>Медико-биологические и социально психологические проблемы безопасности в чрезвычайных ситуациях</t>
    </r>
  </si>
  <si>
    <r>
      <rPr>
        <sz val="10"/>
        <rFont val="Times New Roman"/>
        <family val="1"/>
        <charset val="204"/>
      </rPr>
      <t>Медико-социальная экспертиза и реабилитация</t>
    </r>
  </si>
  <si>
    <t>Медицина в Кузбассе</t>
  </si>
  <si>
    <t>Медицина катастроф</t>
  </si>
  <si>
    <t>Медицина экстремальных ситуаций</t>
  </si>
  <si>
    <t>Медицинская иммунология</t>
  </si>
  <si>
    <t>Медицинская наука и образование Урала</t>
  </si>
  <si>
    <t xml:space="preserve">Медицинская радиология и радиационная безопасность
</t>
  </si>
  <si>
    <t>Медицинская физика</t>
  </si>
  <si>
    <t>Медицинский академический журнал</t>
  </si>
  <si>
    <t>Медицинский алфавит</t>
  </si>
  <si>
    <t>Медицинский альманах</t>
  </si>
  <si>
    <t>Медицинский вестник Башкортостана</t>
  </si>
  <si>
    <t>Медицинский вестник Юга России</t>
  </si>
  <si>
    <t>Медицинский совет</t>
  </si>
  <si>
    <t>Медицинское право</t>
  </si>
  <si>
    <t>Международная торговля и торговая политика</t>
  </si>
  <si>
    <t>Международное право и международные организации / International Law and International Organizations</t>
  </si>
  <si>
    <t>Международное правосудие</t>
  </si>
  <si>
    <t>Международное публичное и частное право</t>
  </si>
  <si>
    <t>Международное уголовное право и международная юстиция</t>
  </si>
  <si>
    <t>Международные отношения</t>
  </si>
  <si>
    <t>Международные процессы. Журнал мировой политики и международных отношений</t>
  </si>
  <si>
    <t>Международный бухгалтерский учет</t>
  </si>
  <si>
    <t>Менеджер здравоохранения</t>
  </si>
  <si>
    <t>Менеджмент в России и за рубежом</t>
  </si>
  <si>
    <t>Менеджмент и бизнес-администрирование</t>
  </si>
  <si>
    <t>Металлообработка</t>
  </si>
  <si>
    <t>Механизация строительства</t>
  </si>
  <si>
    <t>Мехатроника, автоматизация, управление</t>
  </si>
  <si>
    <t>Миграционное право</t>
  </si>
  <si>
    <t>Микроэкономика</t>
  </si>
  <si>
    <t>МИР (Модернизация. Инновации. Развитие). Научно-практический журнал</t>
  </si>
  <si>
    <t>Мир науки, культуры, образования</t>
  </si>
  <si>
    <t>Мир нефтепродуктов. Вестник нефтяных компаний</t>
  </si>
  <si>
    <t>Мир образования - образование в мире</t>
  </si>
  <si>
    <t>Мир психологии</t>
  </si>
  <si>
    <t>Мир русского слова</t>
  </si>
  <si>
    <t>Мир техники кино</t>
  </si>
  <si>
    <t>Мир транспорта</t>
  </si>
  <si>
    <t>Мир транспорта и технологических машин</t>
  </si>
  <si>
    <t>Мировая экономика и международные отношения</t>
  </si>
  <si>
    <t>Мировой судья</t>
  </si>
  <si>
    <t>Мониторинг правоприменения</t>
  </si>
  <si>
    <t>МОНИТОРИНГ. Наука и Технологии</t>
  </si>
  <si>
    <t>Морская радиоэлектроника</t>
  </si>
  <si>
    <t>Морской вестник / Morskoy vestnik</t>
  </si>
  <si>
    <t>Морской сборник</t>
  </si>
  <si>
    <t>Морфологические ведомости</t>
  </si>
  <si>
    <t>Московский хирургический журнал</t>
  </si>
  <si>
    <t>Муниципальная академия</t>
  </si>
  <si>
    <t>Муниципальная служба: правовые вопросы</t>
  </si>
  <si>
    <t>Навигация и гидрография</t>
  </si>
  <si>
    <t>Надежность</t>
  </si>
  <si>
    <t>Налоги</t>
  </si>
  <si>
    <t>Налоги и налогообложение</t>
  </si>
  <si>
    <t>Налоговая политика и практика</t>
  </si>
  <si>
    <t>Налоговед</t>
  </si>
  <si>
    <t>Наноматериалы и наноструктуры -XXI век</t>
  </si>
  <si>
    <t>Нанотехнологии: разработка, применение — XXI век</t>
  </si>
  <si>
    <t>Наркоконтроль</t>
  </si>
  <si>
    <t>Народонаселение</t>
  </si>
  <si>
    <t>Наследственное право</t>
  </si>
  <si>
    <t>Наука и образование</t>
  </si>
  <si>
    <t>Наука и техника в газовой промышленности</t>
  </si>
  <si>
    <t>Наука и техника транспорта</t>
  </si>
  <si>
    <t>Наука и технологии трубопроводного транспорта нефти и нефтепродуктов</t>
  </si>
  <si>
    <t>Наука и Школа</t>
  </si>
  <si>
    <t>Наука Красноярья</t>
  </si>
  <si>
    <t>Наука Кубани</t>
  </si>
  <si>
    <t>Наука о человеке: гуманитарные исследования</t>
  </si>
  <si>
    <t>Наука. Инновации. Технологии</t>
  </si>
  <si>
    <t>Наукоемкие технологии</t>
  </si>
  <si>
    <t>Наукоемкие технологии в космических исследованиях Земли</t>
  </si>
  <si>
    <t>Научная жизнь</t>
  </si>
  <si>
    <t>Научная мысль Кавказа</t>
  </si>
  <si>
    <t>Научная периодика: проблемы и решения</t>
  </si>
  <si>
    <t>Научно - практический журнал «Общественное здоровье и здравоохранение»</t>
  </si>
  <si>
    <t>Научное мнение</t>
  </si>
  <si>
    <t>Научное обозрение</t>
  </si>
  <si>
    <t>Научное обозрение. Серия 1. Экономика и право</t>
  </si>
  <si>
    <t>Научное обозрение: гуманитарные исследования</t>
  </si>
  <si>
    <t>Научное обозрение: теория и практика</t>
  </si>
  <si>
    <t>Научно-исследовательский финансовый институт. Финансовый журнал</t>
  </si>
  <si>
    <t>Научно-педагогическое обозрение. Pedagogical Review</t>
  </si>
  <si>
    <t>Научно-практический журнал «Наука и образование: хозяйство и экономика; предпринимательство; право и управление»</t>
  </si>
  <si>
    <t>Научно-практический журнал "Проблемы анализа риска" Scientific and Practical Journal "Issues of Risk Analysis"</t>
  </si>
  <si>
    <t>Научно-практический журнал «Системная психология и социология»</t>
  </si>
  <si>
    <t>Научно-практический,теоретический журнал «Ветеринария, зоотехния и биотехнология»</t>
  </si>
  <si>
    <t>Научно-практический,теоретический журнал «Экономика и управление: проблемы, решения»</t>
  </si>
  <si>
    <t>Научно-технические ведомости Санкт-Петербургского государственного политехнического университета. Гуманитарные и общественные науки. St. Petersburg State Polytechnical University Journal. Humanities and Social Sciences</t>
  </si>
  <si>
    <t>Научно-технические ведомости Санкт-Петербургского государственного политехнического университета. Информатика. Телекоммуникации. Управление = St. Petersburg State Polytechnical University Journal. Computer Science. Telecommunications and Control Systems</t>
  </si>
  <si>
    <t>Научно-технические ведомости Санкт-Петербургского государственного политехнического университета. Физико-математические науки. St. Petersburg State Polytechnical University Journal. Physics and Mathematics</t>
  </si>
  <si>
    <t>Научно-технические ведомости Санкт-Петербургского государственного политехнического университета. Экономические науки = St. Petersburg State Polytechnical University Journal. Economics</t>
  </si>
  <si>
    <t>Научно-технические ведомости СПбГПУ</t>
  </si>
  <si>
    <t>Научно-технический вестник "Каротажник"</t>
  </si>
  <si>
    <t>Научно-технический вестник информационных технологий, механики и оптики</t>
  </si>
  <si>
    <t>Научно-технический вестник Поволжья</t>
  </si>
  <si>
    <t>Научно-технический журнал "Геология, геофизика и разработка нефтяных и газовых месторождений"</t>
  </si>
  <si>
    <t>Научно-технический журнал «Надежность и безопасность энергетики»</t>
  </si>
  <si>
    <t>Научно-технический сборник "Вести газовой науки"</t>
  </si>
  <si>
    <t>Научные ведомости Белгородского государственного университета. Серия «История. Политология»</t>
  </si>
  <si>
    <t>Научные ведомости Белгородского государственного университета. Серия «Философия. Социология. Право»</t>
  </si>
  <si>
    <t>Научные ведомости Белгородского государственного университета. Серия: Естественные науки</t>
  </si>
  <si>
    <t>Научные ведомости Белгородского государственного университета. Серия: Математика. Физика</t>
  </si>
  <si>
    <t>Научные ведомости Белгородского государственного университета. Серия: Медицина. Фармация</t>
  </si>
  <si>
    <t>Научные ведомости Белгородского государственного университета. Серия: Экономика. Информатика</t>
  </si>
  <si>
    <t>Научные и технические библиотеки</t>
  </si>
  <si>
    <t>Научные исследования и разработки. Российский журнал управления проектами</t>
  </si>
  <si>
    <t>Научные исследования и разработки. Социально-гуманитарные исследования и технологии</t>
  </si>
  <si>
    <t>Научные исследования и разработки. Экономика</t>
  </si>
  <si>
    <t>Научные труды Вольного экономического общества России</t>
  </si>
  <si>
    <t>Научные труды: Институт народнохозяйственного прогнозирования РАН</t>
  </si>
  <si>
    <t>Научный вестник Воронежского государственного архитектурно-строительного университета. Строительство и архитектура</t>
  </si>
  <si>
    <t>Научный Вестник Воронежского государственного архитектурно-строительного университета. Серия Современные лингвистические и методико-дидактические исследования</t>
  </si>
  <si>
    <t>Научный вестник ГосНИИ ГА</t>
  </si>
  <si>
    <t>Научный вестник Московского государственного технического университета гражданской авиации</t>
  </si>
  <si>
    <t>Научный вестник Московской консерватории</t>
  </si>
  <si>
    <t>Научный вестник Новосибирского государственного технического университета</t>
  </si>
  <si>
    <t>Научный вестник Омской академии МВД России</t>
  </si>
  <si>
    <t>Научный диалог</t>
  </si>
  <si>
    <t>Научный ежегодник Института философии и права Уральского отделения Российской академии наук</t>
  </si>
  <si>
    <t>Научный журнал «Вестник Академии»</t>
  </si>
  <si>
    <t>Научный журнал «Экономические системы»</t>
  </si>
  <si>
    <t>Научный журнал «Труды Академэнерго»</t>
  </si>
  <si>
    <t>Научный и общественно-политический журнал «Социология власти»</t>
  </si>
  <si>
    <t>Научный информационный сборник «Проблемы безопасности и чрезвычайных ситуаций»</t>
  </si>
  <si>
    <t>Научный информационный сборник «Транспорт: наука, техника, управление»</t>
  </si>
  <si>
    <t>Научный портал МВД России</t>
  </si>
  <si>
    <t>Национальная безопасность/NOTA BENE</t>
  </si>
  <si>
    <t>Национальные интересы: приоритеты и безопасность</t>
  </si>
  <si>
    <t>Национальный журнал глаукома</t>
  </si>
  <si>
    <t>Начальная школа</t>
  </si>
  <si>
    <t>Начальное образование</t>
  </si>
  <si>
    <t>Неврологический журнал</t>
  </si>
  <si>
    <t>Неврология, нейропсихиатрия, психосоматика</t>
  </si>
  <si>
    <t>Недвижимость: экономика, управление</t>
  </si>
  <si>
    <t>Нейрокомпьютеры: разработка, применение</t>
  </si>
  <si>
    <t>Нейрохирургия</t>
  </si>
  <si>
    <t>Нейрохирургия и неврология детского возраста</t>
  </si>
  <si>
    <t>Нелинейный мир</t>
  </si>
  <si>
    <t>Неонатология: новости, мнения, обучение</t>
  </si>
  <si>
    <t>Нефрология</t>
  </si>
  <si>
    <t>Нефрология и диализ</t>
  </si>
  <si>
    <t>Нефтегазовое дело</t>
  </si>
  <si>
    <t>Нефтегазохимия</t>
  </si>
  <si>
    <t>Нефтепереработка и нефтехимия</t>
  </si>
  <si>
    <t>Нижегородское образование</t>
  </si>
  <si>
    <t>Новая и новейшая история</t>
  </si>
  <si>
    <t>Новое в психолого-педагогических исследованиях</t>
  </si>
  <si>
    <t>Новое литературное обозрение</t>
  </si>
  <si>
    <t>Новые исследования</t>
  </si>
  <si>
    <t>Новые технологии</t>
  </si>
  <si>
    <t>Новый филологический вестник</t>
  </si>
  <si>
    <t>Нотариус</t>
  </si>
  <si>
    <t>Обзоры по клинической фармакологии и лекарственной терапии</t>
  </si>
  <si>
    <t>Обозрение психиатрии и медицинской психологии имени В.М. Бехтерева</t>
  </si>
  <si>
    <t>Оборудование и технологии для нефтегазового комплекса</t>
  </si>
  <si>
    <t>Обработка металлов (технология • оборудование • инструменты)</t>
  </si>
  <si>
    <t>Образование и наука</t>
  </si>
  <si>
    <t>Образование и общество</t>
  </si>
  <si>
    <t>Образование и саморазвитие</t>
  </si>
  <si>
    <t>Образование личности</t>
  </si>
  <si>
    <t>Образование. Наука. Научные кадры</t>
  </si>
  <si>
    <t>Образовательная политика</t>
  </si>
  <si>
    <t>Обсерватория культуры</t>
  </si>
  <si>
    <t>Общенациональный научно-политический журнал «Власть»</t>
  </si>
  <si>
    <t>Общество и право</t>
  </si>
  <si>
    <t>Общество. Среда. Развитие.</t>
  </si>
  <si>
    <t>Общество: политика, экономика, право</t>
  </si>
  <si>
    <t>Общество: социология, психология, педагогика</t>
  </si>
  <si>
    <t>Общество: философия, история, культура</t>
  </si>
  <si>
    <t>Овцы, козы, шерстяное дело</t>
  </si>
  <si>
    <t>Ожирение и метаболизм</t>
  </si>
  <si>
    <t>Онкогинекология</t>
  </si>
  <si>
    <t>Онкология. Журнал им. П. А. Герцена</t>
  </si>
  <si>
    <t>Онтология проектирования</t>
  </si>
  <si>
    <t>Оперативник (сыщик)</t>
  </si>
  <si>
    <t>Организатор производства</t>
  </si>
  <si>
    <t>Ортопедия, травматология и восстановительная хирургия детского возраста</t>
  </si>
  <si>
    <t>Отечественная и зарубежная педагогика</t>
  </si>
  <si>
    <t>Открытое и дистанционное образование</t>
  </si>
  <si>
    <t>Открытое образование</t>
  </si>
  <si>
    <t>Открытые системы. СУБД</t>
  </si>
  <si>
    <t>Офтальмологические ведомости</t>
  </si>
  <si>
    <t>Офтальмология</t>
  </si>
  <si>
    <t>Офтальмохирургия</t>
  </si>
  <si>
    <t>П О И С К. (Политика. Обществоведение. Искусство. Социология. Культура)</t>
  </si>
  <si>
    <t>Паллиативная медицина и реабилитация</t>
  </si>
  <si>
    <t>Пародонтология</t>
  </si>
  <si>
    <t>Педагогика</t>
  </si>
  <si>
    <t>Педагогика и просвещение</t>
  </si>
  <si>
    <t>Педагогика и психология образования</t>
  </si>
  <si>
    <t>Педагогическая информатика</t>
  </si>
  <si>
    <t>Педагогический журнал</t>
  </si>
  <si>
    <t>Педагогический журнал Башкортостана</t>
  </si>
  <si>
    <t>Педагогическое образование в России</t>
  </si>
  <si>
    <t>Педиатр</t>
  </si>
  <si>
    <t>Педиатрическая фармакология</t>
  </si>
  <si>
    <t>Педиатрия - приложение к журналу «Consilium Medicum»</t>
  </si>
  <si>
    <t>Педиатрия. Журнал имени Г.Н. Сперанского</t>
  </si>
  <si>
    <t>Пермский медицинский журнал</t>
  </si>
  <si>
    <t>Пест-Менеджмент/Pest-Management</t>
  </si>
  <si>
    <t>Петербургский экономический журнал</t>
  </si>
  <si>
    <t>Пилотируемые полеты в космос</t>
  </si>
  <si>
    <t>Письма о материалах</t>
  </si>
  <si>
    <t>Плодоводство и ягодоводство России</t>
  </si>
  <si>
    <t>Плодородие</t>
  </si>
  <si>
    <t>Поволжская археология</t>
  </si>
  <si>
    <t>Подводные исследования и робототехника</t>
  </si>
  <si>
    <t>Пожарная безопасность</t>
  </si>
  <si>
    <t>Пожары и чрезвычайные ситуации: предотвращение, ликвидация</t>
  </si>
  <si>
    <t>Политика и общество</t>
  </si>
  <si>
    <t>Политическая лингвистика</t>
  </si>
  <si>
    <t>Политическая наука</t>
  </si>
  <si>
    <t>Политравма</t>
  </si>
  <si>
    <t>Полицейская деятельность</t>
  </si>
  <si>
    <t>Право в Вооруженных Силах -Военно-правовое обозрение</t>
  </si>
  <si>
    <t>Право и государство: теория и практика</t>
  </si>
  <si>
    <t>Право и образование</t>
  </si>
  <si>
    <t>Право и политика</t>
  </si>
  <si>
    <t>Право и практика</t>
  </si>
  <si>
    <t>Право и современные государства</t>
  </si>
  <si>
    <t>Право и управление. XXI век</t>
  </si>
  <si>
    <t>Право и экономика</t>
  </si>
  <si>
    <t>Право интеллектуальной собственности</t>
  </si>
  <si>
    <t>Право. Журнал Высшей школы экономики</t>
  </si>
  <si>
    <t>Правовая культура</t>
  </si>
  <si>
    <t>Правовая политика и правовая жизнь</t>
  </si>
  <si>
    <t>Правовое государство: теория и практика</t>
  </si>
  <si>
    <t>Практическая медицина</t>
  </si>
  <si>
    <t>Практическая силовая электроника</t>
  </si>
  <si>
    <t>Практический маркетинг</t>
  </si>
  <si>
    <t>Предпринимательское право</t>
  </si>
  <si>
    <t>Представительная власть - XXI век: законодательство, комментарии, проблемы (Representative power - 21st Century: Legislation, Commentary, Problems)</t>
  </si>
  <si>
    <t>Пренатальная диагностика</t>
  </si>
  <si>
    <t>Преподавание истории в школе</t>
  </si>
  <si>
    <t>Преподавание истории и обществознания в школе</t>
  </si>
  <si>
    <t>Преподаватель XXI век</t>
  </si>
  <si>
    <t>Препринты ИПМ им. М.В. Келдыша</t>
  </si>
  <si>
    <t>Приборы</t>
  </si>
  <si>
    <t>Приборы и системы разведочной геофизики</t>
  </si>
  <si>
    <t>Приволжский научный журнал</t>
  </si>
  <si>
    <t>Прикладная дискретная математика</t>
  </si>
  <si>
    <t>Прикладная информатика / Journal of Applied Informatics</t>
  </si>
  <si>
    <t>Прикладная эконометрика</t>
  </si>
  <si>
    <t>Прикладная юридическая психология</t>
  </si>
  <si>
    <t>Природообустройство</t>
  </si>
  <si>
    <t>Пробелы в российском законодательстве. Юридический журнал</t>
  </si>
  <si>
    <t>Проблемы Арктики и Антарктики</t>
  </si>
  <si>
    <t>Проблемы востоковедения</t>
  </si>
  <si>
    <t>Проблемы истории, филологии, культуры</t>
  </si>
  <si>
    <t>Проблемы медицинской микологии</t>
  </si>
  <si>
    <t>Проблемы музыкальной науки</t>
  </si>
  <si>
    <t>Проблемы права</t>
  </si>
  <si>
    <t>Проблемы правоохранительной деятельности</t>
  </si>
  <si>
    <t>Проблемы прочности и пластичности</t>
  </si>
  <si>
    <t>Проблемы развития территории</t>
  </si>
  <si>
    <t>Проблемы региональной экологии</t>
  </si>
  <si>
    <t>Проблемы сбора, подготовки и транспорта нефти и нефтепродуктов</t>
  </si>
  <si>
    <t>Проблемы современной экономики</t>
  </si>
  <si>
    <t>Проблемы социально-экономического развития Сибири</t>
  </si>
  <si>
    <t>Проблемы черной металлургии и материаловедения</t>
  </si>
  <si>
    <t>Проблемы экономики и управления нефтегазовым комплексом</t>
  </si>
  <si>
    <t>Программная инженерия</t>
  </si>
  <si>
    <t>Программные продукты и системы</t>
  </si>
  <si>
    <t>Программные системы и вычислительные методы</t>
  </si>
  <si>
    <t>Проектирование и технология электронных средств</t>
  </si>
  <si>
    <t>Промышленное и гражданское строительство</t>
  </si>
  <si>
    <t>Промышленное производство и использование эластомеров</t>
  </si>
  <si>
    <t>Промышленный сервис</t>
  </si>
  <si>
    <t>Пространственная экономика</t>
  </si>
  <si>
    <t>Пространство, время и фундаментальные взаимодействия</t>
  </si>
  <si>
    <t>Профессиональное образование в России и за рубежом</t>
  </si>
  <si>
    <t>Профессиональное образование в современном мире</t>
  </si>
  <si>
    <t>Профессиональное образование. Столица</t>
  </si>
  <si>
    <t>Профилактическая и клиническая медицина</t>
  </si>
  <si>
    <t>Профилактическая медицина</t>
  </si>
  <si>
    <t>Профильная школа</t>
  </si>
  <si>
    <t>Психиатрия и психофармакотерапия</t>
  </si>
  <si>
    <t>Психические расстройства в общей медицине</t>
  </si>
  <si>
    <t>Психологическая наука и образование</t>
  </si>
  <si>
    <t>Психология и психотехника</t>
  </si>
  <si>
    <t>Психология образования в поликультурном пространстве</t>
  </si>
  <si>
    <t>Психология. Журнал Высшей школы экономики</t>
  </si>
  <si>
    <t>Психология. Историко-критические обзоры и современные исследования</t>
  </si>
  <si>
    <t>Психолого-педагогический поиск</t>
  </si>
  <si>
    <t>Птица и птицепродукты / Poultry &amp; Chicken Products</t>
  </si>
  <si>
    <t>Публичное и частное право</t>
  </si>
  <si>
    <t>Пульмонология</t>
  </si>
  <si>
    <t>Путеводитель предпринимателя. Научно-практический сборник трудов</t>
  </si>
  <si>
    <t>Пчеловодство</t>
  </si>
  <si>
    <t>Радиационная гигиена</t>
  </si>
  <si>
    <t>Радиация и риск. Бюллетень Национального радиационно-эпидемилогического регистра</t>
  </si>
  <si>
    <t>Радиопромышленность</t>
  </si>
  <si>
    <t>Развитие личности / Development of personality</t>
  </si>
  <si>
    <t>Расследование преступлений: проблемы и пути их решения</t>
  </si>
  <si>
    <t>Растительный мир Азиатской России. Вестник Центрального сибирского ботанического сада СО РАН</t>
  </si>
  <si>
    <t>Рациональная фармакотерапия в кардиологии</t>
  </si>
  <si>
    <t>Регион: системы, экономика, управление</t>
  </si>
  <si>
    <t>Региональная архитектура и строительство</t>
  </si>
  <si>
    <t>Региональная экономика: теория и практика</t>
  </si>
  <si>
    <t>Региональные исследования</t>
  </si>
  <si>
    <t>Региональные проблемы преобразования экономики</t>
  </si>
  <si>
    <t>Регионарное кровообращение и микроциркуляция</t>
  </si>
  <si>
    <t>РЕГИОНОЛОГИЯ REGIONOLOGY</t>
  </si>
  <si>
    <t>Религиоведение</t>
  </si>
  <si>
    <t>Ремедиум. Журнал о рынке лекарств и медицинской технике</t>
  </si>
  <si>
    <t>Ремонт, восстановление, модернизация</t>
  </si>
  <si>
    <t>Репродуктивное здоровье детей и подростков</t>
  </si>
  <si>
    <t>РИСК: Ресурсы, Информация, Снабжение, Конкуренция</t>
  </si>
  <si>
    <t>РМЖ «Клиническая офтальмология»</t>
  </si>
  <si>
    <t>Родина</t>
  </si>
  <si>
    <t>Российская оториноларингология</t>
  </si>
  <si>
    <t>Российская педиатрическая офтальмология</t>
  </si>
  <si>
    <t>Российская ринология</t>
  </si>
  <si>
    <t>Российская стоматология</t>
  </si>
  <si>
    <t>Российская юстиция</t>
  </si>
  <si>
    <t>Российский гуманитарный журнал (Liberal Arts in Russia)</t>
  </si>
  <si>
    <t>Российский вестник акушера-гинеколога</t>
  </si>
  <si>
    <t>Российский внешнеэкономический вестник</t>
  </si>
  <si>
    <t>Российский журнал биомеханики</t>
  </si>
  <si>
    <t>Российский журнал кожных и венерических болезней</t>
  </si>
  <si>
    <t>Российский журнал менеджмента</t>
  </si>
  <si>
    <t>Российский журнал правовых исследований</t>
  </si>
  <si>
    <t>Российский медицинский журнал</t>
  </si>
  <si>
    <t>Российский нейрохирургический журнал имени профессора A.JI. Поленова</t>
  </si>
  <si>
    <t>Российский онкологический журнал</t>
  </si>
  <si>
    <t>Российский офтальмологический журнал (РОЖ)</t>
  </si>
  <si>
    <t>Российский педиатрический журнал</t>
  </si>
  <si>
    <t>Российский психиатрический журнал</t>
  </si>
  <si>
    <t>Российский психологический журнал</t>
  </si>
  <si>
    <t>Российский следователь</t>
  </si>
  <si>
    <t>Российский судья</t>
  </si>
  <si>
    <t>Российский экономический журнал</t>
  </si>
  <si>
    <t>Российский юридический журнал</t>
  </si>
  <si>
    <t>Российское правосудие</t>
  </si>
  <si>
    <t>Российское предпринимательство</t>
  </si>
  <si>
    <t>Россия XXI</t>
  </si>
  <si>
    <t>Россия и АТР</t>
  </si>
  <si>
    <t>Русская словесность</t>
  </si>
  <si>
    <t>Русский язык в научном освещении</t>
  </si>
  <si>
    <t>Русский язык в школе</t>
  </si>
  <si>
    <t>Русский язык за рубежом</t>
  </si>
  <si>
    <t>Сборка в машиностроении, приборостроении</t>
  </si>
  <si>
    <t>Сборник научных трудов «Гетеромагнитная микроэлектроника»</t>
  </si>
  <si>
    <t>Сварка и Диагностика</t>
  </si>
  <si>
    <t>Северо-Кавказский юридический вестник</t>
  </si>
  <si>
    <t>Сегодня и завтра российской экономики</t>
  </si>
  <si>
    <t>Сельский механизатор</t>
  </si>
  <si>
    <t>Семейное и жилищное право</t>
  </si>
  <si>
    <t>Сервис plus</t>
  </si>
  <si>
    <t>Сердце: журнал для практикующих врачей</t>
  </si>
  <si>
    <t>Сеченовский вестник</t>
  </si>
  <si>
    <t>Сибирская финансовая школа</t>
  </si>
  <si>
    <t>Сибирский вестник психиатрии и наркологии</t>
  </si>
  <si>
    <t>Сибирский научный медицинский журнал</t>
  </si>
  <si>
    <t>Сибирский онкологический журнал</t>
  </si>
  <si>
    <t>Сибирский педагогический журнал</t>
  </si>
  <si>
    <t>Сибирский психологический журнал</t>
  </si>
  <si>
    <t>Сибирский филологический журнал</t>
  </si>
  <si>
    <t>Сибирский юридический вестник</t>
  </si>
  <si>
    <t>Системные гипертензии</t>
  </si>
  <si>
    <t>Системы высокой доступности</t>
  </si>
  <si>
    <t>Системы и средства информатики</t>
  </si>
  <si>
    <t>Системы управления и информационные технологии</t>
  </si>
  <si>
    <t>Системы. Методы. Технологии</t>
  </si>
  <si>
    <t>Скорая медицинская помощь</t>
  </si>
  <si>
    <t>Славянский альманах</t>
  </si>
  <si>
    <t>Современная высшая школа: инновационный acneKT/Contemporary higher education: innovative aspects</t>
  </si>
  <si>
    <t>Современная Европа</t>
  </si>
  <si>
    <t>Современная конкуренция / Journal of Modern Competition</t>
  </si>
  <si>
    <t>Современная наука: актуальные проблемы теории и практики. Серия «Гуманитарные науки»</t>
  </si>
  <si>
    <t>Современная наука: актуальные проблемы теории и практики. Серия «Естественные и технические науки»</t>
  </si>
  <si>
    <t>Современная наука: актуальные проблемы теории и практики. Серия «Экономика и право»</t>
  </si>
  <si>
    <t>Современная научная мысль</t>
  </si>
  <si>
    <t>Современная онкология</t>
  </si>
  <si>
    <t>Современная оптометрия</t>
  </si>
  <si>
    <t>Современная ревматология</t>
  </si>
  <si>
    <t>Современная экономика: проблемы и решения</t>
  </si>
  <si>
    <t>Современное дошкольное образование. Теория и практика</t>
  </si>
  <si>
    <t>Современное общество и право</t>
  </si>
  <si>
    <t>Современное право</t>
  </si>
  <si>
    <t>Современные исследования социальных проблем</t>
  </si>
  <si>
    <t>Современные наукоемкие технологии</t>
  </si>
  <si>
    <t>Современные наукоемкие технологии. Региональное приложение</t>
  </si>
  <si>
    <t>Современные проблемы сервиса и туризма</t>
  </si>
  <si>
    <t>Современные технологии. Системный анализ. Моделирование</t>
  </si>
  <si>
    <t>Современный юрист</t>
  </si>
  <si>
    <t>Социальная и клиническая психиатрия</t>
  </si>
  <si>
    <t>Социальная педагогика в России. Научно-методический журнал</t>
  </si>
  <si>
    <t>Социальная политика и социология</t>
  </si>
  <si>
    <t>Социальная психология и общество</t>
  </si>
  <si>
    <t>Социальное и пенсионное право</t>
  </si>
  <si>
    <t>Социально-политические науки</t>
  </si>
  <si>
    <t>Социально-экономические явления и процессы</t>
  </si>
  <si>
    <t>Социальные и гуманитарные науки на Дальнем Востоке</t>
  </si>
  <si>
    <t>Социологический журнал</t>
  </si>
  <si>
    <t>Социология</t>
  </si>
  <si>
    <t>Социология и право</t>
  </si>
  <si>
    <t>Социология медицины</t>
  </si>
  <si>
    <t>Социология науки и технологий Sociology of Science and Technology</t>
  </si>
  <si>
    <t>Социология образования</t>
  </si>
  <si>
    <t>Социум и власть</t>
  </si>
  <si>
    <t>Специальное образование</t>
  </si>
  <si>
    <t>Спортивная медицина: наука и практика</t>
  </si>
  <si>
    <t>Спортивный психолог</t>
  </si>
  <si>
    <t>Справочник. Инженерный журнал</t>
  </si>
  <si>
    <t>Сравнительная политика</t>
  </si>
  <si>
    <t>Сравнительное конституционное обозрение</t>
  </si>
  <si>
    <t>Среднее профессиональное образование</t>
  </si>
  <si>
    <t>Среднерусский вестник общественных наук</t>
  </si>
  <si>
    <t>Стандартные образцы</t>
  </si>
  <si>
    <t>Стандарты и мониторинг в образовании</t>
  </si>
  <si>
    <t>Старинная музыка</t>
  </si>
  <si>
    <t>Стоматология детского возраста и профилактика</t>
  </si>
  <si>
    <t>Стоматология для всех</t>
  </si>
  <si>
    <t>Стратегическая стабильность</t>
  </si>
  <si>
    <t>Строительная механика инженерных конструкций и сооружений</t>
  </si>
  <si>
    <t>Строительство и реконструкция</t>
  </si>
  <si>
    <t>Судебная экспертиза</t>
  </si>
  <si>
    <t>Таможенное дело</t>
  </si>
  <si>
    <t>Театр. Живопись. Кино. Музыка</t>
  </si>
  <si>
    <t>Телекоммуникации</t>
  </si>
  <si>
    <t>Теоретическая и экспериментальная психология</t>
  </si>
  <si>
    <t>Теоретические и прикладные проблемы агропромышленного комплекса</t>
  </si>
  <si>
    <t>Теории и проблемы политических исследований</t>
  </si>
  <si>
    <t>Теория и практика общественного развития</t>
  </si>
  <si>
    <t>Теория и практика судебной экспертизы</t>
  </si>
  <si>
    <t>Теория и техника радиосвязи</t>
  </si>
  <si>
    <t>Технологии гражданской безопасности</t>
  </si>
  <si>
    <t>Технологии и средства связи</t>
  </si>
  <si>
    <t>Технологии нефти и газа</t>
  </si>
  <si>
    <t>Технология и товароведение инновационных пищевых продуктов</t>
  </si>
  <si>
    <t>Томский журнал лингвистических и антропологических исследований. Tomsk Journal of Linguistics and Anthropology</t>
  </si>
  <si>
    <t>Травматология и ортопедия России</t>
  </si>
  <si>
    <t>Традиционная культура</t>
  </si>
  <si>
    <t>Тракторы и сельхозмашины</t>
  </si>
  <si>
    <t>Трансляционная медицина Translational medicine</t>
  </si>
  <si>
    <t>Трансплантология</t>
  </si>
  <si>
    <t>Транспорт и хранение нефтепродуктов и углеводородного сырья</t>
  </si>
  <si>
    <t>Транспорт на альтернативном топливе</t>
  </si>
  <si>
    <t>Транспорт Урала</t>
  </si>
  <si>
    <t>Транспортное дело России</t>
  </si>
  <si>
    <t>Транспортное строительство</t>
  </si>
  <si>
    <t>Тренды и управление</t>
  </si>
  <si>
    <t>Третейский суд</t>
  </si>
  <si>
    <t>Тромбоз, гемостаз и реология</t>
  </si>
  <si>
    <t>Трубопроводный транспорт: теория и практика</t>
  </si>
  <si>
    <t>Труд и социальные отношения</t>
  </si>
  <si>
    <t>Трудный пациент</t>
  </si>
  <si>
    <t>Трудовое право в России и за рубежом</t>
  </si>
  <si>
    <t>Труды Академии управления МВД России</t>
  </si>
  <si>
    <t>Труды ВИАМ</t>
  </si>
  <si>
    <t>Труды ВНИРО</t>
  </si>
  <si>
    <t>Труды Военно-космической академии имени А.Ф. Можайского</t>
  </si>
  <si>
    <t>Труды Гидрометеорологического научно-исследовательского центра Российской Федерации</t>
  </si>
  <si>
    <t>Труды Главной геофизической обсерватории им. А.И. Воейкова</t>
  </si>
  <si>
    <t>Труды Института системного анализа Российской академии наук</t>
  </si>
  <si>
    <t>Труды Института системного программирования РАН</t>
  </si>
  <si>
    <t>Труды Карельского научного центра Российской академии наук</t>
  </si>
  <si>
    <t>Труды НАМИ</t>
  </si>
  <si>
    <t>Труды по интеллектуальной собственности</t>
  </si>
  <si>
    <t>Труды СПИИРАН</t>
  </si>
  <si>
    <t>Труды ФГУП «НПЦАП»</t>
  </si>
  <si>
    <t>Труды Центрального научно-исследовательского института имени академика А.Н. Крылова</t>
  </si>
  <si>
    <t>Туберкулез и болезни легких</t>
  </si>
  <si>
    <t>Уголовное право</t>
  </si>
  <si>
    <t>Уголовное судопроизводство</t>
  </si>
  <si>
    <t>Уголовно-исполнительная система: право, экономика, управление</t>
  </si>
  <si>
    <t>Ультразвуковая и функциональная диагностика</t>
  </si>
  <si>
    <t>Ульяновский медико-биологический журнал</t>
  </si>
  <si>
    <t>Университетский научный журнал</t>
  </si>
  <si>
    <t>Университетский научный журнал. Серия «Филологические и исторические науки, искусствоведение»</t>
  </si>
  <si>
    <t>Университетское управление: практика и анализ</t>
  </si>
  <si>
    <t>Управленец</t>
  </si>
  <si>
    <t>Управление персоналом и интеллектуальными ресурсами в России</t>
  </si>
  <si>
    <t>Управленческие науки</t>
  </si>
  <si>
    <t>Управленческий учет</t>
  </si>
  <si>
    <t>Управленческое консультирование</t>
  </si>
  <si>
    <t>Уральский исторический вестник</t>
  </si>
  <si>
    <t>Уральский медицинский журнал</t>
  </si>
  <si>
    <t>Уровень жизни населения регионов России</t>
  </si>
  <si>
    <t>Успехи прикладной физики</t>
  </si>
  <si>
    <t>Успехи современной радиоэлектроники</t>
  </si>
  <si>
    <t>Устойчивое развитие горных территорий</t>
  </si>
  <si>
    <t>Ученые записки Забайкальского государственного университета</t>
  </si>
  <si>
    <t>Ученые записки Казанского университета. Серия Гуманитарные науки</t>
  </si>
  <si>
    <t>Ученые записки Комсомольского-на-Амуре государственного технического университета</t>
  </si>
  <si>
    <t>Ученые записки Петрозаводского государственного университета</t>
  </si>
  <si>
    <t>Ученые записки Российского государственного социального университета</t>
  </si>
  <si>
    <t>Ученые записки Российской академии предпринимательства</t>
  </si>
  <si>
    <t>Ученые записки университета имени П.Ф. Лесгафта</t>
  </si>
  <si>
    <t>Ученые записки ЦАГИ</t>
  </si>
  <si>
    <t>Ученые труды Российской академии адвокатуры и нотариата</t>
  </si>
  <si>
    <t>Учет и статистика</t>
  </si>
  <si>
    <t>Фармакоэкономика. Современная фармакоэкономика и фармакоэпидемиология</t>
  </si>
  <si>
    <t>Фарматека</t>
  </si>
  <si>
    <t>Физика в школе</t>
  </si>
  <si>
    <t>Физиотерапевт</t>
  </si>
  <si>
    <t>Физиотерапия, бальнеология и реабилитация</t>
  </si>
  <si>
    <t>Физическая культура в школе</t>
  </si>
  <si>
    <t>Физическая культура, спорт - наука и практика</t>
  </si>
  <si>
    <t>Физическая культура: воспитание, образование, тренировка</t>
  </si>
  <si>
    <t>Физическое образование в вузах</t>
  </si>
  <si>
    <t>ФиЛ010§08</t>
  </si>
  <si>
    <t>Филологические науки. Вопросы теории и практики</t>
  </si>
  <si>
    <t>Филологические науки. Научные доклады высшей школы</t>
  </si>
  <si>
    <t>Филология и культура. Philology and Culture</t>
  </si>
  <si>
    <t>Филология и человек</t>
  </si>
  <si>
    <t>Филология: научные исследования</t>
  </si>
  <si>
    <t>Философия и культура</t>
  </si>
  <si>
    <t>Философия науки</t>
  </si>
  <si>
    <t>Философия науки и техники</t>
  </si>
  <si>
    <t>Философия образования</t>
  </si>
  <si>
    <t>Философия права</t>
  </si>
  <si>
    <t>Философия хозяйства - журнал Центра общественных наук и экономического факультета МГУ им. М.В. Ломоносова</t>
  </si>
  <si>
    <t>Философский журнал / Philosophy Journal</t>
  </si>
  <si>
    <t>Финансовая аналитика: проблемы и решения</t>
  </si>
  <si>
    <t>Финансовая жизнь</t>
  </si>
  <si>
    <t>Финансовое право</t>
  </si>
  <si>
    <t>Финансовое право и управление</t>
  </si>
  <si>
    <t>Финансовые исследования</t>
  </si>
  <si>
    <t>ФИНАНСЫ</t>
  </si>
  <si>
    <t>Финансы и бизнес</t>
  </si>
  <si>
    <t>Финансы и кредит</t>
  </si>
  <si>
    <t>Финно-угорский мир</t>
  </si>
  <si>
    <t>Флебология</t>
  </si>
  <si>
    <t>Фундаментальные и прикладные исследования кооперативного сектора экономики</t>
  </si>
  <si>
    <t>Фундаментальные и прикладные проблемы техники и технологий</t>
  </si>
  <si>
    <t>Фундаментальные исследования</t>
  </si>
  <si>
    <t>ФЭС: Финансы. Экономика. Стратегия.</t>
  </si>
  <si>
    <t>Хвойные бореальной зоны</t>
  </si>
  <si>
    <t>Хирургия позвоночника</t>
  </si>
  <si>
    <t>Хозяйство и право</t>
  </si>
  <si>
    <t>Ценности и смыслы</t>
  </si>
  <si>
    <t>Цифровая обработка сигналов</t>
  </si>
  <si>
    <t>Человек и образование</t>
  </si>
  <si>
    <t>«Человек» Научно-популярный, иллюстрированный журнал Президиума Российской академии наук</t>
  </si>
  <si>
    <t>Человек. Сообщество. Управление</t>
  </si>
  <si>
    <t>Человек: преступление и наказание</t>
  </si>
  <si>
    <t>Человеческий капитал</t>
  </si>
  <si>
    <t>«Черные дыры» в российском законодательстве</t>
  </si>
  <si>
    <t>Школа и производство</t>
  </si>
  <si>
    <t>эко</t>
  </si>
  <si>
    <t>Экологический вестник научных центров Черноморского экономического сотрудничества</t>
  </si>
  <si>
    <t>Экологическое право</t>
  </si>
  <si>
    <t>ЭКОНОМИКА БИЗНЕС БАНКИ</t>
  </si>
  <si>
    <t>Экономика в промышленности</t>
  </si>
  <si>
    <t>Экономика железных дорог</t>
  </si>
  <si>
    <t>Экономика и менеджмент систем управления</t>
  </si>
  <si>
    <t>Экономика и управление</t>
  </si>
  <si>
    <t>Экономика образования</t>
  </si>
  <si>
    <t>Экономика строительства</t>
  </si>
  <si>
    <t>Экономика устойчивого развития</t>
  </si>
  <si>
    <t>Экономика, статистика и информатика. Вестник УМО</t>
  </si>
  <si>
    <t>Экономика. Налоги. Право</t>
  </si>
  <si>
    <t>Экономика. Предпринимательство. Окружающая среда. (ЭПОС)</t>
  </si>
  <si>
    <t>Экономика: вчера, сегодня, завтра</t>
  </si>
  <si>
    <t>Экономика: теория и практика</t>
  </si>
  <si>
    <t>Экономическая история</t>
  </si>
  <si>
    <t>Экономическая наука современной России</t>
  </si>
  <si>
    <t>Экономическая политика (Economic Policy)</t>
  </si>
  <si>
    <t>Экономические и гуманитарные исследования регионов</t>
  </si>
  <si>
    <t>Экономические и гуманитарные науки</t>
  </si>
  <si>
    <t>Экономические и социальные перемены: факты, тенденции, прогноз</t>
  </si>
  <si>
    <t>Экономические науки</t>
  </si>
  <si>
    <t>Экономический анализ: теория и практика</t>
  </si>
  <si>
    <t>Экономический журнал</t>
  </si>
  <si>
    <t>Экономический журнал Высшей школы Экономики</t>
  </si>
  <si>
    <t>Экономическое возрождение России</t>
  </si>
  <si>
    <t>Экспериментальная и клиническая урология (Experimental and Clinical Urology)</t>
  </si>
  <si>
    <t>Экспериментальная психология</t>
  </si>
  <si>
    <t>Эксперт-криминалист</t>
  </si>
  <si>
    <t>Экспозиция Нефть Газ</t>
  </si>
  <si>
    <t>Экстремальная деятельность человека</t>
  </si>
  <si>
    <t>Электромагнитные волны и электронные системы</t>
  </si>
  <si>
    <t>Электроника и электрооборудование транспорта</t>
  </si>
  <si>
    <t>Электротехнические и информационные комплексы и системы</t>
  </si>
  <si>
    <t>Эндодонтия today</t>
  </si>
  <si>
    <t>Эндокринная хирургия</t>
  </si>
  <si>
    <t>Эндокринология: новости, мнения, обучение</t>
  </si>
  <si>
    <t>Эндоскопическая хирургия</t>
  </si>
  <si>
    <t>Энергетика Татарстана</t>
  </si>
  <si>
    <t>Энергетическая политика</t>
  </si>
  <si>
    <t>Энергобезопасность и энергосбережение</t>
  </si>
  <si>
    <t>Эпидемиология и Вакцинопрофилактика</t>
  </si>
  <si>
    <t>Эпидемиология и инфекционные болезни</t>
  </si>
  <si>
    <t>Эпидемиология и инфекционные болезни. Актуальные вопросы</t>
  </si>
  <si>
    <t>Эпилепсия и пароксизмальные состояния</t>
  </si>
  <si>
    <t>ЭТАП: Экономическая Теория, Анализ, Практика</t>
  </si>
  <si>
    <t>Этическая мысль/Ethieal Thought</t>
  </si>
  <si>
    <t>Эффективное антикризисное управление</t>
  </si>
  <si>
    <t>Южно-Российский музыкальный альманах</t>
  </si>
  <si>
    <t>Юридическая мысль</t>
  </si>
  <si>
    <t>Юридическая наука</t>
  </si>
  <si>
    <t>Юридическая наука и правоохранительная практика</t>
  </si>
  <si>
    <t>Юридическая наука и практика: Вестник Нижегородской академии МВД России</t>
  </si>
  <si>
    <t>Юридическая психология</t>
  </si>
  <si>
    <t>Юридический вестник Дагестанского государственного университета</t>
  </si>
  <si>
    <t>Юридический мир</t>
  </si>
  <si>
    <t>Юридическое образование и наука</t>
  </si>
  <si>
    <t>Юрист</t>
  </si>
  <si>
    <t>Юристъ-Правоведъ</t>
  </si>
  <si>
    <t>Ядерная и радиационная безопасность</t>
  </si>
  <si>
    <t>Язык и культура</t>
  </si>
  <si>
    <t>Якутский медицинский журнал</t>
  </si>
  <si>
    <t>Ярославский педагогический вестник</t>
  </si>
  <si>
    <t>Иные международные базы</t>
  </si>
  <si>
    <t>Иные базы</t>
  </si>
  <si>
    <t>ВаК</t>
  </si>
</sst>
</file>

<file path=xl/styles.xml><?xml version="1.0" encoding="utf-8"?>
<styleSheet xmlns="http://schemas.openxmlformats.org/spreadsheetml/2006/main">
  <numFmts count="1">
    <numFmt numFmtId="164" formatCode="[$-419]mmmm\ yyyy;@"/>
  </numFmts>
  <fonts count="15">
    <font>
      <sz val="11"/>
      <color theme="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77">
    <xf numFmtId="0" fontId="0" fillId="0" borderId="0" xfId="0"/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/>
    <xf numFmtId="0" fontId="0" fillId="0" borderId="8" xfId="0" applyBorder="1" applyAlignment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vertical="center" wrapText="1"/>
    </xf>
    <xf numFmtId="0" fontId="5" fillId="0" borderId="11" xfId="0" applyFont="1" applyBorder="1"/>
    <xf numFmtId="0" fontId="0" fillId="0" borderId="15" xfId="0" applyBorder="1" applyAlignment="1">
      <alignment horizontal="center" vertical="center"/>
    </xf>
    <xf numFmtId="0" fontId="6" fillId="0" borderId="0" xfId="0" applyFont="1"/>
    <xf numFmtId="0" fontId="0" fillId="0" borderId="16" xfId="0" applyBorder="1"/>
    <xf numFmtId="0" fontId="0" fillId="0" borderId="17" xfId="0" applyBorder="1"/>
    <xf numFmtId="0" fontId="0" fillId="0" borderId="1" xfId="0" applyFill="1" applyBorder="1" applyAlignment="1">
      <alignment horizontal="left" indent="1"/>
    </xf>
    <xf numFmtId="0" fontId="0" fillId="0" borderId="2" xfId="0" applyFill="1" applyBorder="1" applyAlignment="1">
      <alignment horizontal="left" indent="1"/>
    </xf>
    <xf numFmtId="0" fontId="0" fillId="0" borderId="3" xfId="0" applyFill="1" applyBorder="1" applyAlignment="1">
      <alignment horizontal="left" indent="1"/>
    </xf>
    <xf numFmtId="0" fontId="0" fillId="0" borderId="15" xfId="0" applyBorder="1"/>
    <xf numFmtId="0" fontId="0" fillId="0" borderId="19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2" borderId="15" xfId="0" applyFill="1" applyBorder="1"/>
    <xf numFmtId="0" fontId="0" fillId="3" borderId="15" xfId="0" applyFill="1" applyBorder="1"/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9" fillId="0" borderId="11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6" xfId="0" applyFont="1" applyBorder="1"/>
    <xf numFmtId="0" fontId="9" fillId="0" borderId="13" xfId="0" applyFont="1" applyBorder="1"/>
    <xf numFmtId="0" fontId="9" fillId="0" borderId="27" xfId="0" applyFont="1" applyBorder="1"/>
    <xf numFmtId="0" fontId="9" fillId="0" borderId="20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15" xfId="0" applyBorder="1" applyAlignment="1">
      <alignment horizontal="center"/>
    </xf>
    <xf numFmtId="0" fontId="0" fillId="0" borderId="32" xfId="0" applyBorder="1"/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4" xfId="0" applyBorder="1"/>
    <xf numFmtId="0" fontId="0" fillId="0" borderId="14" xfId="0" applyFill="1" applyBorder="1"/>
    <xf numFmtId="0" fontId="0" fillId="0" borderId="1" xfId="0" applyFill="1" applyBorder="1"/>
    <xf numFmtId="0" fontId="0" fillId="0" borderId="30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35" xfId="0" applyBorder="1"/>
    <xf numFmtId="0" fontId="0" fillId="0" borderId="31" xfId="0" applyBorder="1"/>
    <xf numFmtId="0" fontId="0" fillId="0" borderId="35" xfId="0" applyBorder="1" applyAlignment="1"/>
    <xf numFmtId="0" fontId="0" fillId="0" borderId="30" xfId="0" applyBorder="1"/>
    <xf numFmtId="0" fontId="0" fillId="0" borderId="36" xfId="0" applyBorder="1"/>
    <xf numFmtId="0" fontId="0" fillId="0" borderId="37" xfId="0" applyBorder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6" xfId="0" applyBorder="1"/>
    <xf numFmtId="0" fontId="0" fillId="0" borderId="38" xfId="0" applyBorder="1"/>
    <xf numFmtId="0" fontId="0" fillId="0" borderId="25" xfId="0" applyBorder="1" applyAlignment="1">
      <alignment horizontal="center" vertical="center"/>
    </xf>
    <xf numFmtId="0" fontId="5" fillId="0" borderId="8" xfId="0" applyFont="1" applyBorder="1"/>
    <xf numFmtId="0" fontId="0" fillId="0" borderId="39" xfId="0" applyBorder="1"/>
    <xf numFmtId="0" fontId="5" fillId="0" borderId="40" xfId="0" applyFont="1" applyBorder="1"/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19" xfId="0" applyBorder="1" applyAlignment="1">
      <alignment horizontal="right"/>
    </xf>
    <xf numFmtId="0" fontId="0" fillId="0" borderId="18" xfId="0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2" borderId="26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2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43" xfId="0" applyFill="1" applyBorder="1" applyAlignment="1" applyProtection="1">
      <alignment wrapText="1"/>
      <protection locked="0"/>
    </xf>
    <xf numFmtId="49" fontId="0" fillId="3" borderId="4" xfId="0" applyNumberFormat="1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49" fontId="0" fillId="3" borderId="10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27" xfId="0" applyFill="1" applyBorder="1" applyAlignment="1" applyProtection="1">
      <alignment wrapText="1"/>
      <protection locked="0"/>
    </xf>
    <xf numFmtId="0" fontId="0" fillId="3" borderId="44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0" borderId="28" xfId="0" applyFill="1" applyBorder="1"/>
    <xf numFmtId="0" fontId="0" fillId="0" borderId="29" xfId="0" applyFill="1" applyBorder="1"/>
    <xf numFmtId="0" fontId="0" fillId="0" borderId="45" xfId="0" applyBorder="1"/>
    <xf numFmtId="0" fontId="0" fillId="0" borderId="1" xfId="0" applyBorder="1" applyAlignment="1">
      <alignment vertical="center"/>
    </xf>
    <xf numFmtId="0" fontId="0" fillId="0" borderId="46" xfId="0" applyFill="1" applyBorder="1"/>
    <xf numFmtId="0" fontId="0" fillId="0" borderId="36" xfId="0" applyFill="1" applyBorder="1"/>
    <xf numFmtId="0" fontId="0" fillId="0" borderId="45" xfId="0" applyFill="1" applyBorder="1"/>
    <xf numFmtId="0" fontId="0" fillId="3" borderId="37" xfId="0" applyFill="1" applyBorder="1" applyAlignment="1" applyProtection="1">
      <alignment wrapText="1"/>
      <protection locked="0"/>
    </xf>
    <xf numFmtId="164" fontId="0" fillId="3" borderId="37" xfId="0" applyNumberFormat="1" applyFill="1" applyBorder="1" applyAlignment="1" applyProtection="1">
      <alignment wrapText="1"/>
      <protection locked="0"/>
    </xf>
    <xf numFmtId="0" fontId="0" fillId="3" borderId="46" xfId="0" applyFill="1" applyBorder="1" applyAlignment="1" applyProtection="1">
      <alignment wrapText="1"/>
      <protection locked="0"/>
    </xf>
    <xf numFmtId="0" fontId="0" fillId="3" borderId="36" xfId="0" applyFill="1" applyBorder="1" applyAlignment="1" applyProtection="1">
      <alignment wrapText="1"/>
      <protection locked="0"/>
    </xf>
    <xf numFmtId="164" fontId="0" fillId="3" borderId="36" xfId="0" applyNumberFormat="1" applyFill="1" applyBorder="1" applyAlignment="1" applyProtection="1">
      <alignment wrapText="1"/>
      <protection locked="0"/>
    </xf>
    <xf numFmtId="0" fontId="0" fillId="3" borderId="45" xfId="0" applyFill="1" applyBorder="1" applyAlignment="1" applyProtection="1">
      <alignment wrapText="1"/>
      <protection locked="0"/>
    </xf>
    <xf numFmtId="164" fontId="0" fillId="3" borderId="45" xfId="0" applyNumberFormat="1" applyFill="1" applyBorder="1" applyAlignment="1" applyProtection="1">
      <alignment wrapText="1"/>
      <protection locked="0"/>
    </xf>
    <xf numFmtId="0" fontId="0" fillId="3" borderId="32" xfId="0" applyFill="1" applyBorder="1" applyAlignment="1" applyProtection="1">
      <alignment wrapText="1"/>
      <protection locked="0"/>
    </xf>
    <xf numFmtId="0" fontId="0" fillId="3" borderId="28" xfId="0" applyFill="1" applyBorder="1" applyAlignment="1" applyProtection="1">
      <alignment wrapTex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0" fillId="3" borderId="39" xfId="0" applyFill="1" applyBorder="1" applyAlignment="1" applyProtection="1">
      <alignment wrapText="1"/>
      <protection locked="0"/>
    </xf>
    <xf numFmtId="0" fontId="0" fillId="3" borderId="47" xfId="0" applyFill="1" applyBorder="1" applyAlignment="1" applyProtection="1">
      <alignment wrapText="1"/>
      <protection locked="0"/>
    </xf>
    <xf numFmtId="0" fontId="0" fillId="3" borderId="48" xfId="0" applyFill="1" applyBorder="1" applyAlignment="1" applyProtection="1">
      <alignment wrapText="1"/>
      <protection locked="0"/>
    </xf>
    <xf numFmtId="0" fontId="0" fillId="3" borderId="49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50" xfId="0" applyFill="1" applyBorder="1" applyAlignment="1" applyProtection="1">
      <alignment wrapText="1"/>
      <protection locked="0"/>
    </xf>
    <xf numFmtId="0" fontId="0" fillId="3" borderId="50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11" xfId="0" applyFill="1" applyBorder="1" applyProtection="1">
      <protection locked="0"/>
    </xf>
    <xf numFmtId="14" fontId="0" fillId="3" borderId="50" xfId="0" applyNumberFormat="1" applyFill="1" applyBorder="1" applyProtection="1"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4" fontId="0" fillId="3" borderId="10" xfId="0" applyNumberFormat="1" applyFill="1" applyBorder="1" applyProtection="1">
      <protection locked="0"/>
    </xf>
    <xf numFmtId="49" fontId="0" fillId="3" borderId="11" xfId="0" applyNumberFormat="1" applyFill="1" applyBorder="1" applyAlignment="1" applyProtection="1">
      <alignment wrapText="1"/>
      <protection locked="0"/>
    </xf>
    <xf numFmtId="49" fontId="0" fillId="3" borderId="50" xfId="0" applyNumberFormat="1" applyFill="1" applyBorder="1" applyProtection="1">
      <protection locked="0"/>
    </xf>
    <xf numFmtId="49" fontId="0" fillId="3" borderId="12" xfId="0" applyNumberFormat="1" applyFill="1" applyBorder="1" applyAlignment="1" applyProtection="1">
      <alignment wrapText="1"/>
      <protection locked="0"/>
    </xf>
    <xf numFmtId="49" fontId="0" fillId="3" borderId="13" xfId="0" applyNumberFormat="1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49" fontId="0" fillId="3" borderId="37" xfId="0" applyNumberFormat="1" applyFill="1" applyBorder="1" applyAlignment="1" applyProtection="1">
      <alignment wrapText="1"/>
      <protection locked="0"/>
    </xf>
    <xf numFmtId="49" fontId="0" fillId="3" borderId="36" xfId="0" applyNumberFormat="1" applyFill="1" applyBorder="1" applyAlignment="1" applyProtection="1">
      <alignment wrapText="1"/>
      <protection locked="0"/>
    </xf>
    <xf numFmtId="49" fontId="0" fillId="3" borderId="45" xfId="0" applyNumberFormat="1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50" xfId="0" applyFill="1" applyBorder="1" applyProtection="1">
      <protection locked="0"/>
    </xf>
    <xf numFmtId="0" fontId="0" fillId="3" borderId="50" xfId="0" applyFill="1" applyBorder="1" applyAlignment="1" applyProtection="1">
      <alignment wrapText="1"/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Protection="1">
      <protection locked="0"/>
    </xf>
    <xf numFmtId="0" fontId="0" fillId="3" borderId="5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49" fontId="0" fillId="3" borderId="5" xfId="0" applyNumberFormat="1" applyFill="1" applyBorder="1" applyProtection="1">
      <protection locked="0"/>
    </xf>
    <xf numFmtId="0" fontId="0" fillId="3" borderId="32" xfId="0" applyFill="1" applyBorder="1" applyAlignment="1" applyProtection="1">
      <protection locked="0"/>
    </xf>
    <xf numFmtId="0" fontId="0" fillId="3" borderId="28" xfId="0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3" borderId="37" xfId="0" applyFill="1" applyBorder="1" applyAlignment="1" applyProtection="1">
      <protection locked="0"/>
    </xf>
    <xf numFmtId="0" fontId="0" fillId="3" borderId="36" xfId="0" applyFill="1" applyBorder="1" applyAlignment="1" applyProtection="1">
      <protection locked="0"/>
    </xf>
    <xf numFmtId="0" fontId="0" fillId="3" borderId="45" xfId="0" applyFill="1" applyBorder="1" applyAlignment="1" applyProtection="1">
      <protection locked="0"/>
    </xf>
    <xf numFmtId="0" fontId="0" fillId="3" borderId="51" xfId="0" applyFill="1" applyBorder="1" applyAlignment="1" applyProtection="1">
      <protection locked="0"/>
    </xf>
    <xf numFmtId="0" fontId="0" fillId="3" borderId="44" xfId="0" applyFill="1" applyBorder="1" applyAlignment="1" applyProtection="1">
      <alignment wrapTex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0" fillId="3" borderId="52" xfId="0" applyFill="1" applyBorder="1" applyAlignment="1" applyProtection="1">
      <alignment wrapText="1"/>
      <protection locked="0"/>
    </xf>
    <xf numFmtId="0" fontId="0" fillId="3" borderId="28" xfId="0" applyFill="1" applyBorder="1" applyAlignment="1" applyProtection="1">
      <alignment wrapText="1"/>
      <protection locked="0"/>
    </xf>
    <xf numFmtId="0" fontId="0" fillId="3" borderId="47" xfId="0" applyFill="1" applyBorder="1" applyAlignment="1" applyProtection="1">
      <alignment wrapText="1"/>
      <protection locked="0"/>
    </xf>
    <xf numFmtId="0" fontId="0" fillId="3" borderId="38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10" fillId="0" borderId="0" xfId="0" applyFont="1"/>
    <xf numFmtId="0" fontId="0" fillId="3" borderId="4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49" fontId="0" fillId="3" borderId="6" xfId="0" applyNumberFormat="1" applyFill="1" applyBorder="1" applyProtection="1">
      <protection locked="0"/>
    </xf>
    <xf numFmtId="0" fontId="0" fillId="3" borderId="44" xfId="0" applyFill="1" applyBorder="1" applyProtection="1">
      <protection locked="0"/>
    </xf>
    <xf numFmtId="0" fontId="0" fillId="3" borderId="53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0" borderId="5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5" xfId="0" applyFont="1" applyBorder="1" applyAlignment="1"/>
    <xf numFmtId="0" fontId="0" fillId="3" borderId="29" xfId="0" applyFill="1" applyBorder="1" applyAlignment="1" applyProtection="1">
      <alignment wrapText="1"/>
      <protection locked="0"/>
    </xf>
    <xf numFmtId="0" fontId="0" fillId="3" borderId="28" xfId="0" applyFill="1" applyBorder="1" applyAlignment="1" applyProtection="1">
      <alignment wrapText="1"/>
      <protection locked="0"/>
    </xf>
    <xf numFmtId="0" fontId="0" fillId="3" borderId="47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4" fillId="3" borderId="5" xfId="1" applyFill="1" applyBorder="1" applyAlignment="1" applyProtection="1">
      <alignment wrapText="1"/>
      <protection locked="0"/>
    </xf>
    <xf numFmtId="0" fontId="4" fillId="3" borderId="36" xfId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vertical="top" wrapText="1"/>
    </xf>
    <xf numFmtId="0" fontId="3" fillId="0" borderId="4" xfId="1" applyFont="1" applyFill="1" applyBorder="1" applyAlignment="1" applyProtection="1">
      <alignment vertical="top" wrapText="1"/>
    </xf>
    <xf numFmtId="0" fontId="3" fillId="0" borderId="4" xfId="0" quotePrefix="1" applyNumberFormat="1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4" fillId="0" borderId="4" xfId="0" applyFont="1" applyBorder="1" applyAlignment="1">
      <alignment horizontal="justify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vertical="top" wrapText="1"/>
    </xf>
    <xf numFmtId="0" fontId="14" fillId="0" borderId="4" xfId="0" applyFont="1" applyBorder="1" applyAlignment="1">
      <alignment wrapText="1"/>
    </xf>
    <xf numFmtId="0" fontId="0" fillId="0" borderId="37" xfId="0" applyFill="1" applyBorder="1" applyAlignment="1">
      <alignment horizontal="left" indent="1"/>
    </xf>
    <xf numFmtId="0" fontId="0" fillId="3" borderId="4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53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53" xfId="0" applyFill="1" applyBorder="1" applyProtection="1">
      <protection locked="0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3" borderId="4" xfId="0" applyFill="1" applyBorder="1" applyAlignment="1" applyProtection="1">
      <alignment wrapText="1"/>
      <protection locked="0"/>
    </xf>
    <xf numFmtId="0" fontId="0" fillId="3" borderId="53" xfId="0" applyFill="1" applyBorder="1" applyAlignment="1" applyProtection="1">
      <alignment wrapText="1"/>
      <protection locked="0"/>
    </xf>
    <xf numFmtId="0" fontId="0" fillId="3" borderId="57" xfId="0" applyFill="1" applyBorder="1" applyAlignment="1" applyProtection="1">
      <alignment wrapText="1"/>
      <protection locked="0"/>
    </xf>
    <xf numFmtId="0" fontId="0" fillId="0" borderId="5" xfId="0" applyBorder="1" applyAlignment="1"/>
    <xf numFmtId="0" fontId="0" fillId="0" borderId="4" xfId="0" applyBorder="1" applyAlignment="1"/>
    <xf numFmtId="0" fontId="0" fillId="0" borderId="4" xfId="0" applyBorder="1" applyAlignment="1">
      <alignment wrapText="1"/>
    </xf>
    <xf numFmtId="0" fontId="0" fillId="0" borderId="6" xfId="0" applyBorder="1" applyAlignment="1"/>
    <xf numFmtId="0" fontId="0" fillId="3" borderId="6" xfId="0" applyFill="1" applyBorder="1" applyAlignment="1" applyProtection="1">
      <alignment wrapText="1"/>
      <protection locked="0"/>
    </xf>
    <xf numFmtId="0" fontId="0" fillId="3" borderId="44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2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/>
    <xf numFmtId="0" fontId="5" fillId="0" borderId="17" xfId="0" applyFont="1" applyBorder="1" applyAlignment="1"/>
    <xf numFmtId="49" fontId="0" fillId="3" borderId="17" xfId="0" applyNumberFormat="1" applyFill="1" applyBorder="1" applyAlignment="1" applyProtection="1">
      <alignment wrapText="1"/>
      <protection locked="0"/>
    </xf>
    <xf numFmtId="49" fontId="0" fillId="3" borderId="38" xfId="0" applyNumberFormat="1" applyFill="1" applyBorder="1" applyAlignment="1" applyProtection="1">
      <alignment wrapText="1"/>
      <protection locked="0"/>
    </xf>
    <xf numFmtId="49" fontId="0" fillId="3" borderId="53" xfId="0" applyNumberFormat="1" applyFill="1" applyBorder="1" applyAlignment="1" applyProtection="1">
      <protection locked="0"/>
    </xf>
    <xf numFmtId="49" fontId="0" fillId="3" borderId="44" xfId="0" applyNumberFormat="1" applyFill="1" applyBorder="1" applyAlignment="1" applyProtection="1">
      <protection locked="0"/>
    </xf>
    <xf numFmtId="0" fontId="0" fillId="2" borderId="58" xfId="0" applyFill="1" applyBorder="1" applyAlignment="1" applyProtection="1">
      <alignment horizontal="left" vertical="top" wrapText="1"/>
      <protection locked="0"/>
    </xf>
    <xf numFmtId="0" fontId="0" fillId="2" borderId="52" xfId="0" applyFill="1" applyBorder="1" applyAlignment="1" applyProtection="1">
      <alignment horizontal="left" vertical="top" wrapText="1"/>
      <protection locked="0"/>
    </xf>
    <xf numFmtId="0" fontId="0" fillId="3" borderId="58" xfId="0" applyFill="1" applyBorder="1" applyAlignment="1" applyProtection="1">
      <alignment wrapText="1"/>
      <protection locked="0"/>
    </xf>
    <xf numFmtId="0" fontId="0" fillId="3" borderId="60" xfId="0" applyFill="1" applyBorder="1" applyAlignment="1" applyProtection="1">
      <alignment wrapTex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0" fillId="0" borderId="49" xfId="0" applyBorder="1" applyProtection="1">
      <protection locked="0"/>
    </xf>
    <xf numFmtId="0" fontId="6" fillId="0" borderId="18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7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38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48" xfId="0" applyFill="1" applyBorder="1" applyProtection="1">
      <protection locked="0"/>
    </xf>
    <xf numFmtId="0" fontId="0" fillId="3" borderId="4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50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6" xfId="0" applyFill="1" applyBorder="1" applyProtection="1">
      <protection locked="0"/>
    </xf>
    <xf numFmtId="49" fontId="0" fillId="3" borderId="12" xfId="0" applyNumberFormat="1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49" fontId="0" fillId="3" borderId="6" xfId="0" applyNumberFormat="1" applyFill="1" applyBorder="1" applyProtection="1">
      <protection locked="0"/>
    </xf>
    <xf numFmtId="49" fontId="0" fillId="3" borderId="47" xfId="0" applyNumberFormat="1" applyFill="1" applyBorder="1" applyAlignment="1" applyProtection="1">
      <alignment wrapText="1"/>
      <protection locked="0"/>
    </xf>
    <xf numFmtId="49" fontId="0" fillId="3" borderId="16" xfId="0" applyNumberFormat="1" applyFill="1" applyBorder="1" applyAlignment="1" applyProtection="1">
      <alignment wrapText="1"/>
      <protection locked="0"/>
    </xf>
    <xf numFmtId="0" fontId="0" fillId="3" borderId="47" xfId="0" applyFill="1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0" fillId="0" borderId="3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8" xfId="0" applyBorder="1" applyProtection="1">
      <protection locked="0"/>
    </xf>
    <xf numFmtId="0" fontId="0" fillId="0" borderId="44" xfId="0" applyBorder="1" applyProtection="1"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0" fillId="0" borderId="52" xfId="0" applyBorder="1" applyProtection="1">
      <protection locked="0"/>
    </xf>
    <xf numFmtId="49" fontId="0" fillId="3" borderId="29" xfId="0" applyNumberFormat="1" applyFill="1" applyBorder="1" applyAlignment="1" applyProtection="1">
      <alignment wrapText="1"/>
      <protection locked="0"/>
    </xf>
    <xf numFmtId="49" fontId="0" fillId="0" borderId="49" xfId="0" applyNumberFormat="1" applyBorder="1" applyProtection="1">
      <protection locked="0"/>
    </xf>
    <xf numFmtId="49" fontId="0" fillId="0" borderId="52" xfId="0" applyNumberFormat="1" applyBorder="1" applyProtection="1">
      <protection locked="0"/>
    </xf>
    <xf numFmtId="0" fontId="0" fillId="3" borderId="28" xfId="0" applyFill="1" applyBorder="1" applyAlignment="1" applyProtection="1">
      <alignment wrapText="1"/>
      <protection locked="0"/>
    </xf>
    <xf numFmtId="49" fontId="0" fillId="3" borderId="28" xfId="0" applyNumberFormat="1" applyFill="1" applyBorder="1" applyAlignment="1" applyProtection="1">
      <alignment wrapText="1"/>
      <protection locked="0"/>
    </xf>
    <xf numFmtId="49" fontId="0" fillId="0" borderId="48" xfId="0" applyNumberFormat="1" applyBorder="1" applyProtection="1">
      <protection locked="0"/>
    </xf>
    <xf numFmtId="49" fontId="0" fillId="0" borderId="44" xfId="0" applyNumberFormat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38" xfId="0" applyFill="1" applyBorder="1" applyAlignment="1" applyProtection="1">
      <alignment wrapText="1"/>
      <protection locked="0"/>
    </xf>
    <xf numFmtId="49" fontId="0" fillId="3" borderId="11" xfId="0" applyNumberFormat="1" applyFill="1" applyBorder="1" applyProtection="1">
      <protection locked="0"/>
    </xf>
    <xf numFmtId="49" fontId="0" fillId="3" borderId="50" xfId="0" applyNumberFormat="1" applyFill="1" applyBorder="1" applyProtection="1">
      <protection locked="0"/>
    </xf>
    <xf numFmtId="49" fontId="0" fillId="3" borderId="26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8" xfId="0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3" borderId="13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27" xfId="0" applyFill="1" applyBorder="1" applyProtection="1">
      <protection locked="0"/>
    </xf>
    <xf numFmtId="49" fontId="0" fillId="3" borderId="13" xfId="0" applyNumberFormat="1" applyFill="1" applyBorder="1" applyProtection="1">
      <protection locked="0"/>
    </xf>
    <xf numFmtId="49" fontId="0" fillId="3" borderId="10" xfId="0" applyNumberFormat="1" applyFill="1" applyBorder="1" applyProtection="1">
      <protection locked="0"/>
    </xf>
    <xf numFmtId="49" fontId="0" fillId="3" borderId="27" xfId="0" applyNumberFormat="1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6" fillId="0" borderId="18" xfId="0" applyFont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0" borderId="33" xfId="0" applyBorder="1"/>
    <xf numFmtId="0" fontId="0" fillId="0" borderId="19" xfId="0" applyBorder="1"/>
    <xf numFmtId="0" fontId="0" fillId="3" borderId="29" xfId="0" applyFill="1" applyBorder="1" applyProtection="1">
      <protection locked="0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3" borderId="11" xfId="0" applyFill="1" applyBorder="1" applyAlignment="1" applyProtection="1">
      <alignment wrapText="1"/>
      <protection locked="0"/>
    </xf>
    <xf numFmtId="0" fontId="0" fillId="3" borderId="50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164" fontId="0" fillId="3" borderId="61" xfId="0" applyNumberFormat="1" applyFill="1" applyBorder="1" applyAlignment="1" applyProtection="1">
      <alignment wrapText="1"/>
      <protection locked="0"/>
    </xf>
    <xf numFmtId="164" fontId="0" fillId="3" borderId="62" xfId="0" applyNumberFormat="1" applyFill="1" applyBorder="1" applyAlignment="1" applyProtection="1">
      <alignment wrapText="1"/>
      <protection locked="0"/>
    </xf>
    <xf numFmtId="0" fontId="0" fillId="3" borderId="48" xfId="0" applyFill="1" applyBorder="1" applyAlignment="1" applyProtection="1">
      <alignment wrapText="1"/>
      <protection locked="0"/>
    </xf>
    <xf numFmtId="164" fontId="0" fillId="3" borderId="12" xfId="0" applyNumberFormat="1" applyFill="1" applyBorder="1" applyAlignment="1" applyProtection="1">
      <alignment wrapText="1"/>
      <protection locked="0"/>
    </xf>
    <xf numFmtId="164" fontId="0" fillId="3" borderId="6" xfId="0" applyNumberFormat="1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3" borderId="58" xfId="0" applyFill="1" applyBorder="1" applyProtection="1">
      <protection locked="0"/>
    </xf>
    <xf numFmtId="0" fontId="0" fillId="3" borderId="49" xfId="0" applyFill="1" applyBorder="1" applyAlignment="1" applyProtection="1">
      <alignment wrapText="1"/>
      <protection locked="0"/>
    </xf>
    <xf numFmtId="0" fontId="0" fillId="3" borderId="5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0" fillId="3" borderId="53" xfId="0" applyFill="1" applyBorder="1" applyProtection="1">
      <protection locked="0"/>
    </xf>
    <xf numFmtId="0" fontId="0" fillId="3" borderId="59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42" xfId="0" applyFill="1" applyBorder="1" applyProtection="1">
      <protection locked="0"/>
    </xf>
    <xf numFmtId="0" fontId="0" fillId="3" borderId="49" xfId="0" applyFill="1" applyBorder="1" applyProtection="1">
      <protection locked="0"/>
    </xf>
    <xf numFmtId="0" fontId="0" fillId="3" borderId="52" xfId="0" applyFill="1" applyBorder="1" applyProtection="1">
      <protection locked="0"/>
    </xf>
    <xf numFmtId="0" fontId="0" fillId="3" borderId="13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3" borderId="12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164" fontId="0" fillId="3" borderId="13" xfId="0" applyNumberFormat="1" applyFill="1" applyBorder="1" applyAlignment="1" applyProtection="1">
      <alignment wrapText="1"/>
      <protection locked="0"/>
    </xf>
    <xf numFmtId="164" fontId="0" fillId="3" borderId="27" xfId="0" applyNumberFormat="1" applyFill="1" applyBorder="1" applyAlignment="1" applyProtection="1">
      <alignment wrapText="1"/>
      <protection locked="0"/>
    </xf>
    <xf numFmtId="0" fontId="0" fillId="3" borderId="61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62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41" xfId="0" applyFill="1" applyBorder="1" applyProtection="1">
      <protection locked="0"/>
    </xf>
    <xf numFmtId="0" fontId="0" fillId="0" borderId="0" xfId="0" applyAlignment="1">
      <alignment horizontal="center"/>
    </xf>
    <xf numFmtId="0" fontId="0" fillId="3" borderId="61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3" borderId="62" xfId="0" applyFill="1" applyBorder="1" applyAlignment="1" applyProtection="1">
      <protection locked="0"/>
    </xf>
    <xf numFmtId="0" fontId="6" fillId="0" borderId="53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0" fillId="3" borderId="48" xfId="0" applyNumberFormat="1" applyFill="1" applyBorder="1" applyAlignment="1" applyProtection="1">
      <protection locked="0"/>
    </xf>
    <xf numFmtId="49" fontId="0" fillId="3" borderId="57" xfId="0" applyNumberFormat="1" applyFill="1" applyBorder="1" applyAlignment="1" applyProtection="1">
      <protection locked="0"/>
    </xf>
    <xf numFmtId="49" fontId="0" fillId="3" borderId="17" xfId="0" applyNumberFormat="1" applyFill="1" applyBorder="1" applyAlignment="1" applyProtection="1">
      <protection locked="0"/>
    </xf>
    <xf numFmtId="49" fontId="0" fillId="3" borderId="16" xfId="0" applyNumberFormat="1" applyFill="1" applyBorder="1" applyAlignment="1" applyProtection="1">
      <protection locked="0"/>
    </xf>
    <xf numFmtId="49" fontId="0" fillId="3" borderId="63" xfId="0" applyNumberFormat="1" applyFill="1" applyBorder="1" applyAlignment="1" applyProtection="1">
      <protection locked="0"/>
    </xf>
    <xf numFmtId="0" fontId="0" fillId="3" borderId="60" xfId="0" applyFill="1" applyBorder="1" applyProtection="1">
      <protection locked="0"/>
    </xf>
    <xf numFmtId="0" fontId="0" fillId="3" borderId="57" xfId="0" applyFill="1" applyBorder="1" applyProtection="1">
      <protection locked="0"/>
    </xf>
    <xf numFmtId="0" fontId="0" fillId="0" borderId="25" xfId="0" applyBorder="1" applyAlignment="1">
      <alignment horizontal="center"/>
    </xf>
    <xf numFmtId="0" fontId="0" fillId="0" borderId="64" xfId="0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3" borderId="63" xfId="0" applyFill="1" applyBorder="1" applyProtection="1">
      <protection locked="0"/>
    </xf>
    <xf numFmtId="0" fontId="11" fillId="0" borderId="3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3" borderId="17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63" xfId="0" applyFill="1" applyBorder="1" applyAlignment="1" applyProtection="1">
      <protection locked="0"/>
    </xf>
    <xf numFmtId="0" fontId="0" fillId="3" borderId="53" xfId="0" applyFill="1" applyBorder="1" applyAlignment="1" applyProtection="1">
      <protection locked="0"/>
    </xf>
    <xf numFmtId="0" fontId="0" fillId="3" borderId="48" xfId="0" applyFill="1" applyBorder="1" applyAlignment="1" applyProtection="1">
      <protection locked="0"/>
    </xf>
    <xf numFmtId="0" fontId="0" fillId="3" borderId="57" xfId="0" applyFill="1" applyBorder="1" applyAlignment="1" applyProtection="1">
      <protection locked="0"/>
    </xf>
    <xf numFmtId="0" fontId="0" fillId="3" borderId="63" xfId="0" applyFill="1" applyBorder="1" applyAlignment="1" applyProtection="1">
      <alignment wrapText="1"/>
      <protection locked="0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3" borderId="28" xfId="0" applyFill="1" applyBorder="1" applyAlignment="1" applyProtection="1">
      <protection locked="0"/>
    </xf>
    <xf numFmtId="0" fontId="0" fillId="3" borderId="44" xfId="0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3" borderId="52" xfId="0" applyFill="1" applyBorder="1" applyAlignment="1" applyProtection="1">
      <protection locked="0"/>
    </xf>
    <xf numFmtId="0" fontId="6" fillId="0" borderId="3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3" borderId="47" xfId="0" applyFill="1" applyBorder="1" applyAlignment="1" applyProtection="1">
      <protection locked="0"/>
    </xf>
    <xf numFmtId="0" fontId="0" fillId="3" borderId="38" xfId="0" applyFill="1" applyBorder="1" applyAlignment="1" applyProtection="1"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60"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rgb="FFFF0000"/>
        </patternFill>
      </fill>
    </dxf>
    <dxf>
      <fill>
        <patternFill>
          <bgColor rgb="FF0066FF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0066FF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rgb="FFFF0000"/>
        </patternFill>
      </fill>
    </dxf>
    <dxf>
      <fill>
        <patternFill>
          <bgColor rgb="FF0066FF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55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14</xdr:row>
      <xdr:rowOff>66675</xdr:rowOff>
    </xdr:from>
    <xdr:to>
      <xdr:col>12</xdr:col>
      <xdr:colOff>400050</xdr:colOff>
      <xdr:row>16</xdr:row>
      <xdr:rowOff>66675</xdr:rowOff>
    </xdr:to>
    <xdr:pic>
      <xdr:nvPicPr>
        <xdr:cNvPr id="21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2838450"/>
          <a:ext cx="6829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/Downloads/&#1042;&#1099;&#1075;&#1088;&#1091;&#1079;&#1082;&#1072;%20&#1080;&#1079;%20&#1052;&#1041;&#1044;.-1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азы данных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issn.org/cgi-bin/gw/chameleon?sessionid=2015090410035311732&amp;skin=restricted&amp;lng=en&amp;inst=consortium&amp;host=localhost%2b5000%2bDEFAULT&amp;patronhost=localhost%205000%20DEFAULT&amp;search=SCAN&amp;function=INITREQ&amp;sourcescreen=CARDSCR&amp;pos=1&amp;rootsearch=3&amp;elementcount=1&amp;u1=33&amp;t1=Protistology&amp;beginsrch=1" TargetMode="External"/><Relationship Id="rId2" Type="http://schemas.openxmlformats.org/officeDocument/2006/relationships/hyperlink" Target="http://portal.issn.org/cgi-bin/gw/chameleon?sessionid=2015090305175742093&amp;skin=restricted&amp;lng=en&amp;inst=consortium&amp;host=localhost%2b5000%2bDEFAULT&amp;patronhost=localhost%205000%20DEFAULT&amp;search=SCAN&amp;function=INITREQ&amp;sourcescreen=CARDSCR&amp;pos=1&amp;rootsearch=3&amp;elementcount=1&amp;u1=33&amp;t1=Avian%20ecology%20and%20behaviour&amp;beginsrch=1" TargetMode="External"/><Relationship Id="rId1" Type="http://schemas.openxmlformats.org/officeDocument/2006/relationships/hyperlink" Target="http://www.scopus.com/source/sourceInfo.url?sourceId=27905&amp;origin=resultslist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scopus.com/source/sourceInfo.url?sourceId=63269&amp;origin=sbrows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B2:R36"/>
  <sheetViews>
    <sheetView showGridLines="0" showRowColHeaders="0" topLeftCell="A13" zoomScale="175" zoomScaleNormal="175" workbookViewId="0">
      <selection activeCell="E28" sqref="E27:E28"/>
    </sheetView>
  </sheetViews>
  <sheetFormatPr defaultRowHeight="15"/>
  <cols>
    <col min="2" max="2" width="11.42578125" customWidth="1"/>
  </cols>
  <sheetData>
    <row r="2" spans="2:15" ht="23.25">
      <c r="E2" s="42" t="s">
        <v>131</v>
      </c>
    </row>
    <row r="3" spans="2:15">
      <c r="B3" s="261" t="s">
        <v>372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</row>
    <row r="4" spans="2:15"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</row>
    <row r="5" spans="2:15">
      <c r="B5" t="s">
        <v>336</v>
      </c>
    </row>
    <row r="7" spans="2:15">
      <c r="B7" t="s">
        <v>135</v>
      </c>
    </row>
    <row r="8" spans="2:15">
      <c r="B8" t="s">
        <v>321</v>
      </c>
    </row>
    <row r="9" spans="2:15">
      <c r="B9" t="s">
        <v>320</v>
      </c>
    </row>
    <row r="10" spans="2:15">
      <c r="B10" t="s">
        <v>136</v>
      </c>
    </row>
    <row r="11" spans="2:15">
      <c r="B11" t="s">
        <v>137</v>
      </c>
    </row>
    <row r="12" spans="2:15">
      <c r="B12" t="s">
        <v>319</v>
      </c>
    </row>
    <row r="14" spans="2:15">
      <c r="C14" t="s">
        <v>177</v>
      </c>
    </row>
    <row r="18" spans="2:18">
      <c r="B18" t="s">
        <v>322</v>
      </c>
    </row>
    <row r="20" spans="2:18" ht="15.75" thickBot="1">
      <c r="B20" t="s">
        <v>138</v>
      </c>
    </row>
    <row r="21" spans="2:18" ht="15.75" thickBot="1">
      <c r="B21" s="44"/>
      <c r="C21" t="s">
        <v>140</v>
      </c>
    </row>
    <row r="22" spans="2:18" ht="15.75" thickBot="1">
      <c r="B22" s="45"/>
      <c r="C22" t="s">
        <v>139</v>
      </c>
    </row>
    <row r="24" spans="2:18" ht="31.5" customHeight="1">
      <c r="B24" s="261" t="s">
        <v>180</v>
      </c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</row>
    <row r="25" spans="2:18">
      <c r="B25" t="s">
        <v>141</v>
      </c>
    </row>
    <row r="26" spans="2:18">
      <c r="B26" t="s">
        <v>334</v>
      </c>
    </row>
    <row r="28" spans="2:18">
      <c r="B28" t="s">
        <v>178</v>
      </c>
    </row>
    <row r="29" spans="2:18">
      <c r="B29" t="s">
        <v>179</v>
      </c>
    </row>
    <row r="31" spans="2:18">
      <c r="E31" t="s">
        <v>132</v>
      </c>
    </row>
    <row r="33" spans="4:5">
      <c r="D33" s="43" t="s">
        <v>358</v>
      </c>
    </row>
    <row r="34" spans="4:5" ht="21">
      <c r="D34" s="43" t="s">
        <v>373</v>
      </c>
    </row>
    <row r="36" spans="4:5">
      <c r="E36" t="s">
        <v>374</v>
      </c>
    </row>
  </sheetData>
  <sheetProtection selectLockedCells="1" selectUnlockedCells="1"/>
  <customSheetViews>
    <customSheetView guid="{FEC32B5E-59F5-4B5B-B8BF-1089EE4B4EAE}" showGridLines="0" showRowCol="0">
      <selection activeCell="E37" sqref="E37"/>
      <pageMargins left="0.7" right="0.7" top="0.75" bottom="0.75" header="0.3" footer="0.3"/>
      <pageSetup paperSize="9" orientation="portrait" r:id="rId1"/>
    </customSheetView>
  </customSheetViews>
  <mergeCells count="2">
    <mergeCell ref="B24:R24"/>
    <mergeCell ref="B3:O4"/>
  </mergeCell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>
    <tabColor rgb="FF00B0F0"/>
  </sheetPr>
  <dimension ref="B4:C12"/>
  <sheetViews>
    <sheetView showGridLines="0" showRowColHeaders="0" workbookViewId="0">
      <selection activeCell="I10" sqref="I10"/>
    </sheetView>
  </sheetViews>
  <sheetFormatPr defaultRowHeight="15"/>
  <cols>
    <col min="2" max="2" width="34.85546875" customWidth="1"/>
    <col min="3" max="3" width="18.42578125" customWidth="1"/>
  </cols>
  <sheetData>
    <row r="4" spans="2:3" ht="19.5" thickBot="1">
      <c r="B4" s="476" t="s">
        <v>170</v>
      </c>
      <c r="C4" s="476"/>
    </row>
    <row r="5" spans="2:3" ht="15.75">
      <c r="B5" s="51" t="s">
        <v>171</v>
      </c>
      <c r="C5" s="52">
        <f>'Личная карточка'!G84</f>
        <v>0</v>
      </c>
    </row>
    <row r="6" spans="2:3" ht="15.75">
      <c r="B6" s="53" t="s">
        <v>176</v>
      </c>
      <c r="C6" s="54">
        <f>НИД!R93</f>
        <v>0</v>
      </c>
    </row>
    <row r="7" spans="2:3" ht="15.75">
      <c r="B7" s="53" t="s">
        <v>172</v>
      </c>
      <c r="C7" s="54">
        <f>'Научные мероприятия'!S32</f>
        <v>0</v>
      </c>
    </row>
    <row r="8" spans="2:3" ht="15.75">
      <c r="B8" s="53" t="s">
        <v>173</v>
      </c>
      <c r="C8" s="54">
        <f>Публикации!M33</f>
        <v>0</v>
      </c>
    </row>
    <row r="9" spans="2:3" ht="15.75">
      <c r="B9" s="53" t="s">
        <v>174</v>
      </c>
      <c r="C9" s="54">
        <f>Инновации!V57</f>
        <v>0</v>
      </c>
    </row>
    <row r="10" spans="2:3" ht="16.5" thickBot="1">
      <c r="B10" s="55" t="s">
        <v>333</v>
      </c>
      <c r="C10" s="56">
        <f>НИРС!Y93</f>
        <v>0</v>
      </c>
    </row>
    <row r="11" spans="2:3" ht="15.75" thickBot="1"/>
    <row r="12" spans="2:3" ht="16.5" thickBot="1">
      <c r="B12" s="57" t="s">
        <v>175</v>
      </c>
      <c r="C12" s="58">
        <f>SUM(C5:C10)</f>
        <v>0</v>
      </c>
    </row>
  </sheetData>
  <sheetProtection password="E2A4" sheet="1" selectLockedCells="1"/>
  <customSheetViews>
    <customSheetView guid="{FEC32B5E-59F5-4B5B-B8BF-1089EE4B4EAE}" showGridLines="0" showRowCol="0">
      <selection activeCell="I10" sqref="I10"/>
      <pageMargins left="0.7" right="0.7" top="0.75" bottom="0.75" header="0.3" footer="0.3"/>
    </customSheetView>
  </customSheetViews>
  <mergeCells count="1">
    <mergeCell ref="B4:C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EC32B5E-59F5-4B5B-B8BF-1089EE4B4EAE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theme="1" tint="4.9989318521683403E-2"/>
  </sheetPr>
  <dimension ref="A1:P2230"/>
  <sheetViews>
    <sheetView topLeftCell="A233" zoomScale="70" zoomScaleNormal="70" workbookViewId="0">
      <selection activeCell="P393" sqref="P393:P396"/>
    </sheetView>
  </sheetViews>
  <sheetFormatPr defaultRowHeight="15"/>
  <cols>
    <col min="1" max="1" width="80.140625" customWidth="1"/>
    <col min="3" max="3" width="33.140625" customWidth="1"/>
    <col min="5" max="5" width="37.28515625" customWidth="1"/>
    <col min="12" max="12" width="12.42578125" customWidth="1"/>
    <col min="13" max="13" width="11.42578125" customWidth="1"/>
    <col min="15" max="15" width="43" style="9" customWidth="1"/>
    <col min="17" max="17" width="17.5703125" customWidth="1"/>
  </cols>
  <sheetData>
    <row r="1" spans="1:16">
      <c r="A1" s="4" t="s">
        <v>33</v>
      </c>
      <c r="C1" s="4" t="s">
        <v>0</v>
      </c>
      <c r="E1" s="4" t="s">
        <v>25</v>
      </c>
      <c r="G1" s="4">
        <v>2020</v>
      </c>
      <c r="I1" s="4">
        <v>1</v>
      </c>
      <c r="N1" t="s">
        <v>117</v>
      </c>
      <c r="O1"/>
      <c r="P1" s="238" t="s">
        <v>381</v>
      </c>
    </row>
    <row r="2" spans="1:16" ht="26.25" thickBot="1">
      <c r="A2" s="5" t="s">
        <v>55</v>
      </c>
      <c r="C2" s="5" t="s">
        <v>1</v>
      </c>
      <c r="E2" s="5" t="s">
        <v>26</v>
      </c>
      <c r="G2" s="5">
        <v>2019</v>
      </c>
      <c r="I2" s="5">
        <v>2</v>
      </c>
      <c r="O2"/>
      <c r="P2" s="238" t="s">
        <v>382</v>
      </c>
    </row>
    <row r="3" spans="1:16" ht="26.25" thickBot="1">
      <c r="A3" s="5" t="s">
        <v>35</v>
      </c>
      <c r="C3" s="6" t="s">
        <v>2</v>
      </c>
      <c r="E3" s="6" t="s">
        <v>27</v>
      </c>
      <c r="G3" s="4">
        <v>2018</v>
      </c>
      <c r="I3" s="5">
        <v>3</v>
      </c>
      <c r="O3"/>
      <c r="P3" s="238" t="s">
        <v>383</v>
      </c>
    </row>
    <row r="4" spans="1:16" ht="26.25" thickBot="1">
      <c r="A4" s="5" t="s">
        <v>50</v>
      </c>
      <c r="G4" s="5">
        <v>2017</v>
      </c>
      <c r="I4" s="5">
        <v>4</v>
      </c>
      <c r="O4"/>
      <c r="P4" s="238" t="s">
        <v>384</v>
      </c>
    </row>
    <row r="5" spans="1:16" ht="64.5" thickBot="1">
      <c r="A5" s="5" t="s">
        <v>48</v>
      </c>
      <c r="G5" s="4">
        <v>2016</v>
      </c>
      <c r="I5" s="5">
        <v>5</v>
      </c>
      <c r="O5"/>
      <c r="P5" s="238" t="s">
        <v>385</v>
      </c>
    </row>
    <row r="6" spans="1:16" ht="26.25" thickBot="1">
      <c r="A6" s="5" t="s">
        <v>39</v>
      </c>
      <c r="C6" s="1" t="s">
        <v>3</v>
      </c>
      <c r="E6" s="4" t="s">
        <v>28</v>
      </c>
      <c r="G6" s="5">
        <v>2015</v>
      </c>
      <c r="I6" s="5">
        <v>6</v>
      </c>
      <c r="O6"/>
      <c r="P6" s="238" t="s">
        <v>386</v>
      </c>
    </row>
    <row r="7" spans="1:16" ht="26.25" thickBot="1">
      <c r="A7" s="5" t="s">
        <v>47</v>
      </c>
      <c r="C7" s="2" t="s">
        <v>4</v>
      </c>
      <c r="E7" s="6" t="s">
        <v>29</v>
      </c>
      <c r="G7" s="4">
        <v>2014</v>
      </c>
      <c r="I7" s="5">
        <v>7</v>
      </c>
      <c r="O7"/>
      <c r="P7" s="238" t="s">
        <v>387</v>
      </c>
    </row>
    <row r="8" spans="1:16" ht="26.25" thickBot="1">
      <c r="A8" s="5" t="s">
        <v>46</v>
      </c>
      <c r="C8" s="2" t="s">
        <v>5</v>
      </c>
      <c r="G8" s="5">
        <v>2013</v>
      </c>
      <c r="I8" s="5">
        <v>8</v>
      </c>
      <c r="O8"/>
      <c r="P8" s="238" t="s">
        <v>388</v>
      </c>
    </row>
    <row r="9" spans="1:16" ht="39" thickBot="1">
      <c r="A9" s="5" t="s">
        <v>45</v>
      </c>
      <c r="C9" s="2" t="s">
        <v>6</v>
      </c>
      <c r="G9" s="4">
        <v>2012</v>
      </c>
      <c r="I9" s="5">
        <v>9</v>
      </c>
      <c r="O9"/>
      <c r="P9" s="238" t="s">
        <v>389</v>
      </c>
    </row>
    <row r="10" spans="1:16" ht="51.75" thickBot="1">
      <c r="A10" s="5" t="s">
        <v>44</v>
      </c>
      <c r="C10" s="2" t="s">
        <v>7</v>
      </c>
      <c r="E10" s="4" t="s">
        <v>73</v>
      </c>
      <c r="G10" s="5">
        <v>2011</v>
      </c>
      <c r="I10" s="5">
        <v>10</v>
      </c>
      <c r="O10"/>
      <c r="P10" s="238" t="s">
        <v>390</v>
      </c>
    </row>
    <row r="11" spans="1:16" ht="51.75" thickBot="1">
      <c r="A11" s="5" t="s">
        <v>43</v>
      </c>
      <c r="C11" s="2" t="s">
        <v>58</v>
      </c>
      <c r="E11" s="6" t="s">
        <v>74</v>
      </c>
      <c r="G11" s="4">
        <v>2010</v>
      </c>
      <c r="I11" s="5">
        <v>11</v>
      </c>
      <c r="O11"/>
      <c r="P11" s="239" t="s">
        <v>391</v>
      </c>
    </row>
    <row r="12" spans="1:16" ht="39" thickBot="1">
      <c r="A12" s="5" t="s">
        <v>37</v>
      </c>
      <c r="C12" s="2" t="s">
        <v>8</v>
      </c>
      <c r="E12" s="86" t="s">
        <v>364</v>
      </c>
      <c r="G12" s="5">
        <v>2009</v>
      </c>
      <c r="I12" s="5">
        <v>12</v>
      </c>
      <c r="O12"/>
      <c r="P12" s="238" t="s">
        <v>392</v>
      </c>
    </row>
    <row r="13" spans="1:16" ht="26.25" thickBot="1">
      <c r="A13" s="5" t="s">
        <v>34</v>
      </c>
      <c r="C13" s="2" t="s">
        <v>9</v>
      </c>
      <c r="G13" s="4">
        <v>2008</v>
      </c>
      <c r="I13" s="5">
        <v>13</v>
      </c>
      <c r="O13"/>
      <c r="P13" s="238" t="s">
        <v>393</v>
      </c>
    </row>
    <row r="14" spans="1:16" ht="77.25" thickBot="1">
      <c r="A14" s="5" t="s">
        <v>40</v>
      </c>
      <c r="C14" s="2" t="s">
        <v>10</v>
      </c>
      <c r="E14" s="4" t="s">
        <v>76</v>
      </c>
      <c r="G14" s="5">
        <v>2007</v>
      </c>
      <c r="I14" s="5">
        <v>14</v>
      </c>
      <c r="O14"/>
      <c r="P14" s="238" t="s">
        <v>394</v>
      </c>
    </row>
    <row r="15" spans="1:16" ht="63.75">
      <c r="A15" s="5" t="s">
        <v>32</v>
      </c>
      <c r="C15" s="2" t="s">
        <v>11</v>
      </c>
      <c r="E15" s="5" t="s">
        <v>75</v>
      </c>
      <c r="G15" s="4">
        <v>2006</v>
      </c>
      <c r="I15" s="5">
        <v>15</v>
      </c>
      <c r="O15"/>
      <c r="P15" s="238" t="s">
        <v>395</v>
      </c>
    </row>
    <row r="16" spans="1:16" ht="77.25" thickBot="1">
      <c r="A16" s="5" t="s">
        <v>52</v>
      </c>
      <c r="C16" s="2" t="s">
        <v>12</v>
      </c>
      <c r="E16" s="5" t="s">
        <v>77</v>
      </c>
      <c r="G16" s="5">
        <v>2005</v>
      </c>
      <c r="I16" s="5">
        <v>16</v>
      </c>
      <c r="O16"/>
      <c r="P16" s="238" t="s">
        <v>396</v>
      </c>
    </row>
    <row r="17" spans="1:16" ht="25.5">
      <c r="A17" s="5" t="s">
        <v>56</v>
      </c>
      <c r="C17" s="2" t="s">
        <v>13</v>
      </c>
      <c r="E17" s="5" t="s">
        <v>78</v>
      </c>
      <c r="G17" s="4">
        <v>2004</v>
      </c>
      <c r="I17" s="5">
        <v>17</v>
      </c>
      <c r="O17"/>
      <c r="P17" s="238" t="s">
        <v>397</v>
      </c>
    </row>
    <row r="18" spans="1:16" ht="64.5" thickBot="1">
      <c r="A18" s="5" t="s">
        <v>30</v>
      </c>
      <c r="C18" s="2" t="s">
        <v>14</v>
      </c>
      <c r="E18" s="5" t="s">
        <v>79</v>
      </c>
      <c r="G18" s="5">
        <v>2003</v>
      </c>
      <c r="I18" s="5">
        <v>18</v>
      </c>
      <c r="O18"/>
      <c r="P18" s="238" t="s">
        <v>398</v>
      </c>
    </row>
    <row r="19" spans="1:16" ht="51.75" thickBot="1">
      <c r="A19" s="5" t="s">
        <v>31</v>
      </c>
      <c r="C19" s="2" t="s">
        <v>15</v>
      </c>
      <c r="E19" s="86" t="s">
        <v>323</v>
      </c>
      <c r="G19" s="4">
        <v>2002</v>
      </c>
      <c r="I19" s="5">
        <v>19</v>
      </c>
      <c r="O19"/>
      <c r="P19" s="238" t="s">
        <v>399</v>
      </c>
    </row>
    <row r="20" spans="1:16" ht="90" thickBot="1">
      <c r="A20" s="5" t="s">
        <v>41</v>
      </c>
      <c r="C20" s="2" t="s">
        <v>16</v>
      </c>
      <c r="G20" s="5">
        <v>2001</v>
      </c>
      <c r="I20" s="5">
        <v>20</v>
      </c>
      <c r="O20"/>
      <c r="P20" s="238" t="s">
        <v>400</v>
      </c>
    </row>
    <row r="21" spans="1:16" ht="63.75">
      <c r="A21" s="5" t="s">
        <v>42</v>
      </c>
      <c r="C21" s="2" t="s">
        <v>17</v>
      </c>
      <c r="E21" s="4" t="s">
        <v>81</v>
      </c>
      <c r="G21" s="4">
        <v>2000</v>
      </c>
      <c r="I21" s="5">
        <v>21</v>
      </c>
      <c r="O21"/>
      <c r="P21" s="238" t="s">
        <v>401</v>
      </c>
    </row>
    <row r="22" spans="1:16" ht="26.25" thickBot="1">
      <c r="A22" s="5" t="s">
        <v>376</v>
      </c>
      <c r="C22" s="2" t="s">
        <v>18</v>
      </c>
      <c r="E22" s="5" t="s">
        <v>82</v>
      </c>
      <c r="G22" s="5">
        <v>1999</v>
      </c>
      <c r="I22" s="5">
        <v>22</v>
      </c>
      <c r="O22"/>
      <c r="P22" s="238" t="s">
        <v>402</v>
      </c>
    </row>
    <row r="23" spans="1:16" ht="38.25">
      <c r="A23" s="5" t="s">
        <v>51</v>
      </c>
      <c r="C23" s="2" t="s">
        <v>19</v>
      </c>
      <c r="E23" s="5" t="s">
        <v>83</v>
      </c>
      <c r="G23" s="4">
        <v>1998</v>
      </c>
      <c r="I23" s="5">
        <v>23</v>
      </c>
      <c r="O23"/>
      <c r="P23" s="238" t="s">
        <v>403</v>
      </c>
    </row>
    <row r="24" spans="1:16" ht="39" thickBot="1">
      <c r="A24" s="5" t="s">
        <v>36</v>
      </c>
      <c r="C24" s="2" t="s">
        <v>20</v>
      </c>
      <c r="E24" s="6" t="s">
        <v>84</v>
      </c>
      <c r="G24" s="5">
        <v>1997</v>
      </c>
      <c r="I24" s="5">
        <v>24</v>
      </c>
      <c r="O24"/>
      <c r="P24" s="238" t="s">
        <v>404</v>
      </c>
    </row>
    <row r="25" spans="1:16" ht="63.75">
      <c r="A25" s="5" t="s">
        <v>57</v>
      </c>
      <c r="C25" s="2" t="s">
        <v>21</v>
      </c>
      <c r="G25" s="4">
        <v>1996</v>
      </c>
      <c r="I25" s="5">
        <v>25</v>
      </c>
      <c r="O25"/>
      <c r="P25" s="238" t="s">
        <v>405</v>
      </c>
    </row>
    <row r="26" spans="1:16" ht="26.25" thickBot="1">
      <c r="A26" s="5" t="s">
        <v>49</v>
      </c>
      <c r="C26" s="2" t="s">
        <v>22</v>
      </c>
      <c r="G26" s="5">
        <v>1995</v>
      </c>
      <c r="I26" s="5">
        <v>26</v>
      </c>
      <c r="O26"/>
      <c r="P26" s="238" t="s">
        <v>406</v>
      </c>
    </row>
    <row r="27" spans="1:16" ht="38.25">
      <c r="A27" s="5" t="s">
        <v>53</v>
      </c>
      <c r="C27" s="2" t="s">
        <v>23</v>
      </c>
      <c r="E27" s="4" t="s">
        <v>85</v>
      </c>
      <c r="G27" s="4">
        <v>1994</v>
      </c>
      <c r="I27" s="5">
        <v>27</v>
      </c>
      <c r="O27"/>
      <c r="P27" s="238" t="s">
        <v>407</v>
      </c>
    </row>
    <row r="28" spans="1:16" ht="39" thickBot="1">
      <c r="A28" s="5" t="s">
        <v>54</v>
      </c>
      <c r="C28" s="3" t="s">
        <v>24</v>
      </c>
      <c r="E28" s="5" t="s">
        <v>105</v>
      </c>
      <c r="G28" s="5">
        <v>1993</v>
      </c>
      <c r="I28" s="5">
        <v>28</v>
      </c>
      <c r="O28"/>
      <c r="P28" s="238" t="s">
        <v>408</v>
      </c>
    </row>
    <row r="29" spans="1:16" ht="39" thickBot="1">
      <c r="A29" s="6" t="s">
        <v>38</v>
      </c>
      <c r="E29" s="5" t="s">
        <v>86</v>
      </c>
      <c r="G29" s="4">
        <v>1992</v>
      </c>
      <c r="I29" s="5">
        <v>29</v>
      </c>
      <c r="O29"/>
      <c r="P29" s="238" t="s">
        <v>409</v>
      </c>
    </row>
    <row r="30" spans="1:16" ht="26.25" thickBot="1">
      <c r="C30" s="32" t="s">
        <v>335</v>
      </c>
      <c r="E30" s="6" t="s">
        <v>87</v>
      </c>
      <c r="G30" s="5">
        <v>1991</v>
      </c>
      <c r="I30" s="5">
        <v>30</v>
      </c>
      <c r="O30"/>
      <c r="P30" s="238" t="s">
        <v>410</v>
      </c>
    </row>
    <row r="31" spans="1:16" ht="39" thickBot="1">
      <c r="C31" s="33" t="s">
        <v>117</v>
      </c>
      <c r="E31" s="9"/>
      <c r="G31" s="4">
        <v>1990</v>
      </c>
      <c r="I31" s="5">
        <v>31</v>
      </c>
      <c r="O31"/>
      <c r="P31" s="238" t="s">
        <v>411</v>
      </c>
    </row>
    <row r="32" spans="1:16" ht="51.75" thickBot="1">
      <c r="A32" s="4" t="s">
        <v>329</v>
      </c>
      <c r="C32" s="33" t="s">
        <v>118</v>
      </c>
      <c r="G32" s="5">
        <v>1989</v>
      </c>
      <c r="I32" s="5">
        <v>32</v>
      </c>
      <c r="O32"/>
      <c r="P32" s="238" t="s">
        <v>412</v>
      </c>
    </row>
    <row r="33" spans="1:16" ht="25.5">
      <c r="A33" s="5" t="s">
        <v>330</v>
      </c>
      <c r="C33" s="33" t="s">
        <v>119</v>
      </c>
      <c r="G33" s="4">
        <v>1988</v>
      </c>
      <c r="I33" s="5">
        <v>33</v>
      </c>
      <c r="O33"/>
      <c r="P33" s="238" t="s">
        <v>413</v>
      </c>
    </row>
    <row r="34" spans="1:16" ht="26.25" thickBot="1">
      <c r="A34" s="5" t="s">
        <v>331</v>
      </c>
      <c r="C34" s="33" t="s">
        <v>120</v>
      </c>
      <c r="G34" s="5">
        <v>1987</v>
      </c>
      <c r="I34" s="5">
        <v>34</v>
      </c>
      <c r="O34"/>
      <c r="P34" s="238" t="s">
        <v>414</v>
      </c>
    </row>
    <row r="35" spans="1:16" ht="64.5" thickBot="1">
      <c r="A35" s="6" t="s">
        <v>332</v>
      </c>
      <c r="C35" s="34" t="s">
        <v>121</v>
      </c>
      <c r="E35" s="4" t="s">
        <v>343</v>
      </c>
      <c r="G35" s="4">
        <v>1986</v>
      </c>
      <c r="I35" s="5">
        <v>35</v>
      </c>
      <c r="O35"/>
      <c r="P35" s="238" t="s">
        <v>415</v>
      </c>
    </row>
    <row r="36" spans="1:16" ht="51.75" thickBot="1">
      <c r="C36" s="254" t="s">
        <v>2595</v>
      </c>
      <c r="E36" s="5" t="s">
        <v>345</v>
      </c>
      <c r="G36" s="5">
        <v>1985</v>
      </c>
      <c r="I36" s="5">
        <v>36</v>
      </c>
      <c r="O36"/>
      <c r="P36" s="238" t="s">
        <v>416</v>
      </c>
    </row>
    <row r="37" spans="1:16" ht="39" thickBot="1">
      <c r="E37" s="5" t="s">
        <v>142</v>
      </c>
      <c r="G37" s="4">
        <v>1984</v>
      </c>
      <c r="I37" s="5">
        <v>37</v>
      </c>
      <c r="O37"/>
      <c r="P37" s="238" t="s">
        <v>417</v>
      </c>
    </row>
    <row r="38" spans="1:16" ht="39" thickBot="1">
      <c r="C38" s="32" t="s">
        <v>128</v>
      </c>
      <c r="E38" s="5" t="s">
        <v>254</v>
      </c>
      <c r="G38" s="5">
        <v>1983</v>
      </c>
      <c r="I38" s="5">
        <v>38</v>
      </c>
      <c r="O38"/>
      <c r="P38" s="238" t="s">
        <v>418</v>
      </c>
    </row>
    <row r="39" spans="1:16" ht="26.25" thickBot="1">
      <c r="C39" s="33" t="s">
        <v>129</v>
      </c>
      <c r="E39" s="86" t="s">
        <v>344</v>
      </c>
      <c r="G39" s="4">
        <v>1982</v>
      </c>
      <c r="I39" s="5">
        <v>39</v>
      </c>
      <c r="O39"/>
      <c r="P39" s="238" t="s">
        <v>419</v>
      </c>
    </row>
    <row r="40" spans="1:16" ht="26.25" thickBot="1">
      <c r="C40" s="34" t="s">
        <v>130</v>
      </c>
      <c r="G40" s="5">
        <v>1981</v>
      </c>
      <c r="I40" s="5">
        <v>40</v>
      </c>
      <c r="O40"/>
      <c r="P40" s="238" t="s">
        <v>420</v>
      </c>
    </row>
    <row r="41" spans="1:16" ht="51.75" thickBot="1">
      <c r="G41" s="4">
        <v>1980</v>
      </c>
      <c r="I41" s="5">
        <v>41</v>
      </c>
      <c r="O41"/>
      <c r="P41" s="238" t="s">
        <v>421</v>
      </c>
    </row>
    <row r="42" spans="1:16" ht="51.75" thickBot="1">
      <c r="C42" s="32" t="s">
        <v>248</v>
      </c>
      <c r="E42" s="4" t="s">
        <v>359</v>
      </c>
      <c r="G42" s="5">
        <v>1979</v>
      </c>
      <c r="I42" s="5">
        <v>42</v>
      </c>
      <c r="O42"/>
      <c r="P42" s="238" t="s">
        <v>422</v>
      </c>
    </row>
    <row r="43" spans="1:16" ht="77.25" thickBot="1">
      <c r="C43" s="34" t="s">
        <v>339</v>
      </c>
      <c r="E43" s="5" t="s">
        <v>362</v>
      </c>
      <c r="G43" s="4">
        <v>1978</v>
      </c>
      <c r="I43" s="5">
        <v>43</v>
      </c>
      <c r="O43"/>
      <c r="P43" s="238" t="s">
        <v>423</v>
      </c>
    </row>
    <row r="44" spans="1:16" ht="39" thickBot="1">
      <c r="E44" s="5" t="s">
        <v>360</v>
      </c>
      <c r="G44" s="5">
        <v>1977</v>
      </c>
      <c r="I44" s="5">
        <v>44</v>
      </c>
      <c r="O44"/>
      <c r="P44" s="238" t="s">
        <v>424</v>
      </c>
    </row>
    <row r="45" spans="1:16" ht="38.25">
      <c r="C45" s="32" t="s">
        <v>341</v>
      </c>
      <c r="E45" s="5" t="s">
        <v>145</v>
      </c>
      <c r="G45" s="4">
        <v>1976</v>
      </c>
      <c r="I45" s="5">
        <v>45</v>
      </c>
      <c r="O45"/>
      <c r="P45" s="238" t="s">
        <v>425</v>
      </c>
    </row>
    <row r="46" spans="1:16" ht="39" thickBot="1">
      <c r="C46" s="34" t="s">
        <v>342</v>
      </c>
      <c r="E46" s="5" t="s">
        <v>146</v>
      </c>
      <c r="G46" s="5">
        <v>1975</v>
      </c>
      <c r="I46" s="5">
        <v>46</v>
      </c>
      <c r="O46"/>
      <c r="P46" s="238" t="s">
        <v>426</v>
      </c>
    </row>
    <row r="47" spans="1:16" ht="39" thickBot="1">
      <c r="E47" s="5" t="s">
        <v>361</v>
      </c>
      <c r="G47" s="4">
        <v>1974</v>
      </c>
      <c r="I47" s="5">
        <v>47</v>
      </c>
      <c r="O47"/>
      <c r="P47" s="238" t="s">
        <v>427</v>
      </c>
    </row>
    <row r="48" spans="1:16" ht="26.25" thickBot="1">
      <c r="C48" s="32" t="s">
        <v>348</v>
      </c>
      <c r="E48" s="6" t="s">
        <v>363</v>
      </c>
      <c r="G48" s="5">
        <v>1973</v>
      </c>
      <c r="I48" s="5">
        <v>48</v>
      </c>
      <c r="O48"/>
      <c r="P48" s="238" t="s">
        <v>428</v>
      </c>
    </row>
    <row r="49" spans="3:16" ht="77.25" thickBot="1">
      <c r="C49" s="34" t="s">
        <v>349</v>
      </c>
      <c r="G49" s="4">
        <v>1972</v>
      </c>
      <c r="I49" s="5">
        <v>49</v>
      </c>
      <c r="O49"/>
      <c r="P49" s="238" t="s">
        <v>429</v>
      </c>
    </row>
    <row r="50" spans="3:16" ht="77.25" thickBot="1">
      <c r="G50" s="5">
        <v>1971</v>
      </c>
      <c r="I50" s="5">
        <v>50</v>
      </c>
      <c r="O50"/>
      <c r="P50" s="238" t="s">
        <v>430</v>
      </c>
    </row>
    <row r="51" spans="3:16" ht="63.75">
      <c r="E51" s="4" t="s">
        <v>147</v>
      </c>
      <c r="G51" s="4">
        <v>1970</v>
      </c>
      <c r="I51" s="5">
        <v>51</v>
      </c>
      <c r="O51"/>
      <c r="P51" s="238" t="s">
        <v>431</v>
      </c>
    </row>
    <row r="52" spans="3:16" ht="39" thickBot="1">
      <c r="E52" s="5" t="s">
        <v>148</v>
      </c>
      <c r="G52" s="5">
        <v>1969</v>
      </c>
      <c r="I52" s="5">
        <v>52</v>
      </c>
      <c r="O52"/>
      <c r="P52" s="238" t="s">
        <v>432</v>
      </c>
    </row>
    <row r="53" spans="3:16" ht="51">
      <c r="E53" s="5" t="s">
        <v>149</v>
      </c>
      <c r="G53" s="4">
        <v>1968</v>
      </c>
      <c r="I53" s="5">
        <v>53</v>
      </c>
      <c r="O53"/>
      <c r="P53" s="238" t="s">
        <v>433</v>
      </c>
    </row>
    <row r="54" spans="3:16" ht="26.25" thickBot="1">
      <c r="E54" s="5" t="s">
        <v>150</v>
      </c>
      <c r="G54" s="5">
        <v>1967</v>
      </c>
      <c r="I54" s="5">
        <v>54</v>
      </c>
      <c r="O54"/>
      <c r="P54" s="238" t="s">
        <v>434</v>
      </c>
    </row>
    <row r="55" spans="3:16" ht="39" thickBot="1">
      <c r="E55" s="6" t="s">
        <v>151</v>
      </c>
      <c r="G55" s="4">
        <v>1966</v>
      </c>
      <c r="I55" s="5">
        <v>55</v>
      </c>
      <c r="O55"/>
      <c r="P55" s="238" t="s">
        <v>435</v>
      </c>
    </row>
    <row r="56" spans="3:16" ht="153.75" thickBot="1">
      <c r="G56" s="5">
        <v>1965</v>
      </c>
      <c r="I56" s="5">
        <v>56</v>
      </c>
      <c r="O56"/>
      <c r="P56" s="238" t="s">
        <v>436</v>
      </c>
    </row>
    <row r="57" spans="3:16" ht="76.5">
      <c r="G57" s="4">
        <v>1964</v>
      </c>
      <c r="I57" s="5">
        <v>57</v>
      </c>
      <c r="O57"/>
      <c r="P57" s="238" t="s">
        <v>437</v>
      </c>
    </row>
    <row r="58" spans="3:16" ht="90" thickBot="1">
      <c r="G58" s="5">
        <v>1963</v>
      </c>
      <c r="I58" s="5">
        <v>58</v>
      </c>
      <c r="O58"/>
      <c r="P58" s="238" t="s">
        <v>438</v>
      </c>
    </row>
    <row r="59" spans="3:16" ht="89.25">
      <c r="G59" s="4">
        <v>1962</v>
      </c>
      <c r="I59" s="5">
        <v>59</v>
      </c>
      <c r="O59"/>
      <c r="P59" s="238" t="s">
        <v>439</v>
      </c>
    </row>
    <row r="60" spans="3:16" ht="64.5" thickBot="1">
      <c r="G60" s="5">
        <v>1961</v>
      </c>
      <c r="I60" s="5">
        <v>60</v>
      </c>
      <c r="O60"/>
      <c r="P60" s="238" t="s">
        <v>440</v>
      </c>
    </row>
    <row r="61" spans="3:16" ht="89.25">
      <c r="G61" s="4">
        <v>1960</v>
      </c>
      <c r="I61" s="5">
        <v>61</v>
      </c>
      <c r="O61"/>
      <c r="P61" s="238" t="s">
        <v>441</v>
      </c>
    </row>
    <row r="62" spans="3:16" ht="64.5" thickBot="1">
      <c r="G62" s="5">
        <v>1959</v>
      </c>
      <c r="I62" s="5">
        <v>62</v>
      </c>
      <c r="O62"/>
      <c r="P62" s="238" t="s">
        <v>442</v>
      </c>
    </row>
    <row r="63" spans="3:16" ht="38.25">
      <c r="G63" s="4">
        <v>1958</v>
      </c>
      <c r="I63" s="5">
        <v>63</v>
      </c>
      <c r="O63"/>
      <c r="P63" s="238" t="s">
        <v>443</v>
      </c>
    </row>
    <row r="64" spans="3:16" ht="51.75" thickBot="1">
      <c r="G64" s="5">
        <v>1957</v>
      </c>
      <c r="I64" s="5">
        <v>64</v>
      </c>
      <c r="O64"/>
      <c r="P64" s="238" t="s">
        <v>444</v>
      </c>
    </row>
    <row r="65" spans="7:16" ht="51">
      <c r="G65" s="4">
        <v>1956</v>
      </c>
      <c r="I65" s="5">
        <v>65</v>
      </c>
      <c r="O65"/>
      <c r="P65" s="238" t="s">
        <v>445</v>
      </c>
    </row>
    <row r="66" spans="7:16" ht="39" thickBot="1">
      <c r="G66" s="5">
        <v>1955</v>
      </c>
      <c r="I66" s="5">
        <v>66</v>
      </c>
      <c r="O66"/>
      <c r="P66" s="238" t="s">
        <v>446</v>
      </c>
    </row>
    <row r="67" spans="7:16" ht="63.75">
      <c r="G67" s="4">
        <v>1954</v>
      </c>
      <c r="I67" s="5">
        <v>67</v>
      </c>
      <c r="O67"/>
      <c r="P67" s="238" t="s">
        <v>447</v>
      </c>
    </row>
    <row r="68" spans="7:16" ht="64.5" thickBot="1">
      <c r="G68" s="5">
        <v>1953</v>
      </c>
      <c r="I68" s="5">
        <v>68</v>
      </c>
      <c r="O68"/>
      <c r="P68" s="238" t="s">
        <v>447</v>
      </c>
    </row>
    <row r="69" spans="7:16" ht="38.25">
      <c r="G69" s="4">
        <v>1952</v>
      </c>
      <c r="I69" s="5">
        <v>69</v>
      </c>
      <c r="O69"/>
      <c r="P69" s="238" t="s">
        <v>448</v>
      </c>
    </row>
    <row r="70" spans="7:16" ht="26.25" thickBot="1">
      <c r="G70" s="5">
        <v>1951</v>
      </c>
      <c r="I70" s="5">
        <v>70</v>
      </c>
      <c r="O70"/>
      <c r="P70" s="238" t="s">
        <v>449</v>
      </c>
    </row>
    <row r="71" spans="7:16" ht="38.25">
      <c r="G71" s="4">
        <v>1950</v>
      </c>
      <c r="I71" s="5">
        <v>71</v>
      </c>
      <c r="O71"/>
      <c r="P71" s="238" t="s">
        <v>450</v>
      </c>
    </row>
    <row r="72" spans="7:16" ht="39" thickBot="1">
      <c r="G72" s="5">
        <v>1949</v>
      </c>
      <c r="I72" s="5">
        <v>72</v>
      </c>
      <c r="O72"/>
      <c r="P72" s="240" t="s">
        <v>451</v>
      </c>
    </row>
    <row r="73" spans="7:16" ht="51">
      <c r="G73" s="4">
        <v>1948</v>
      </c>
      <c r="I73" s="5">
        <v>73</v>
      </c>
      <c r="O73"/>
      <c r="P73" s="238" t="s">
        <v>452</v>
      </c>
    </row>
    <row r="74" spans="7:16" ht="64.5" thickBot="1">
      <c r="G74" s="5">
        <v>1947</v>
      </c>
      <c r="I74" s="5">
        <v>74</v>
      </c>
      <c r="O74"/>
      <c r="P74" s="238" t="s">
        <v>453</v>
      </c>
    </row>
    <row r="75" spans="7:16" ht="25.5">
      <c r="G75" s="4">
        <v>1946</v>
      </c>
      <c r="I75" s="5">
        <v>75</v>
      </c>
      <c r="O75"/>
      <c r="P75" s="238" t="s">
        <v>454</v>
      </c>
    </row>
    <row r="76" spans="7:16" ht="51.75" thickBot="1">
      <c r="G76" s="5">
        <v>1945</v>
      </c>
      <c r="I76" s="5">
        <v>76</v>
      </c>
      <c r="O76"/>
      <c r="P76" s="238" t="s">
        <v>455</v>
      </c>
    </row>
    <row r="77" spans="7:16" ht="25.5">
      <c r="G77" s="4">
        <v>1944</v>
      </c>
      <c r="I77" s="5">
        <v>77</v>
      </c>
      <c r="O77"/>
      <c r="P77" s="238" t="s">
        <v>456</v>
      </c>
    </row>
    <row r="78" spans="7:16" ht="51.75" thickBot="1">
      <c r="G78" s="5">
        <v>1943</v>
      </c>
      <c r="I78" s="5">
        <v>78</v>
      </c>
      <c r="O78"/>
      <c r="P78" s="238" t="s">
        <v>457</v>
      </c>
    </row>
    <row r="79" spans="7:16" ht="51">
      <c r="G79" s="4">
        <v>1942</v>
      </c>
      <c r="I79" s="5">
        <v>79</v>
      </c>
      <c r="O79"/>
      <c r="P79" s="238" t="s">
        <v>458</v>
      </c>
    </row>
    <row r="80" spans="7:16" ht="26.25" thickBot="1">
      <c r="G80" s="5">
        <v>1941</v>
      </c>
      <c r="I80" s="5">
        <v>80</v>
      </c>
      <c r="O80"/>
      <c r="P80" s="238" t="s">
        <v>459</v>
      </c>
    </row>
    <row r="81" spans="7:16" ht="25.5">
      <c r="G81" s="4">
        <v>1940</v>
      </c>
      <c r="I81" s="5">
        <v>81</v>
      </c>
      <c r="O81"/>
      <c r="P81" s="238" t="s">
        <v>460</v>
      </c>
    </row>
    <row r="82" spans="7:16" ht="26.25" thickBot="1">
      <c r="G82" s="5">
        <v>1939</v>
      </c>
      <c r="I82" s="5">
        <v>82</v>
      </c>
      <c r="O82"/>
      <c r="P82" s="238" t="s">
        <v>461</v>
      </c>
    </row>
    <row r="83" spans="7:16" ht="38.25">
      <c r="G83" s="4">
        <v>1938</v>
      </c>
      <c r="I83" s="5">
        <v>83</v>
      </c>
      <c r="O83"/>
      <c r="P83" s="238" t="s">
        <v>462</v>
      </c>
    </row>
    <row r="84" spans="7:16" ht="51.75" thickBot="1">
      <c r="G84" s="5">
        <v>1937</v>
      </c>
      <c r="I84" s="5">
        <v>84</v>
      </c>
      <c r="O84"/>
      <c r="P84" s="238" t="s">
        <v>463</v>
      </c>
    </row>
    <row r="85" spans="7:16" ht="38.25">
      <c r="G85" s="4">
        <v>1936</v>
      </c>
      <c r="I85" s="5">
        <v>85</v>
      </c>
      <c r="O85"/>
      <c r="P85" s="238" t="s">
        <v>464</v>
      </c>
    </row>
    <row r="86" spans="7:16" ht="26.25" thickBot="1">
      <c r="G86" s="5">
        <v>1935</v>
      </c>
      <c r="I86" s="5">
        <v>86</v>
      </c>
      <c r="O86"/>
      <c r="P86" s="238" t="s">
        <v>465</v>
      </c>
    </row>
    <row r="87" spans="7:16" ht="51">
      <c r="G87" s="4">
        <v>1934</v>
      </c>
      <c r="I87" s="5">
        <v>87</v>
      </c>
      <c r="O87"/>
      <c r="P87" s="238" t="s">
        <v>466</v>
      </c>
    </row>
    <row r="88" spans="7:16" ht="39" thickBot="1">
      <c r="G88" s="5">
        <v>1933</v>
      </c>
      <c r="I88" s="5">
        <v>88</v>
      </c>
      <c r="O88"/>
      <c r="P88" s="238" t="s">
        <v>467</v>
      </c>
    </row>
    <row r="89" spans="7:16" ht="25.5">
      <c r="G89" s="4">
        <v>1932</v>
      </c>
      <c r="I89" s="5">
        <v>89</v>
      </c>
      <c r="O89"/>
      <c r="P89" s="238" t="s">
        <v>468</v>
      </c>
    </row>
    <row r="90" spans="7:16" ht="15.75" thickBot="1">
      <c r="G90" s="5">
        <v>1931</v>
      </c>
      <c r="I90" s="5">
        <v>90</v>
      </c>
      <c r="O90"/>
      <c r="P90" s="238" t="s">
        <v>469</v>
      </c>
    </row>
    <row r="91" spans="7:16" ht="51">
      <c r="G91" s="4">
        <v>2020</v>
      </c>
      <c r="I91" s="5">
        <v>91</v>
      </c>
      <c r="O91"/>
      <c r="P91" s="238" t="s">
        <v>470</v>
      </c>
    </row>
    <row r="92" spans="7:16" ht="26.25" thickBot="1">
      <c r="G92" s="5">
        <v>2019</v>
      </c>
      <c r="I92" s="5">
        <v>92</v>
      </c>
      <c r="O92"/>
      <c r="P92" s="238" t="s">
        <v>471</v>
      </c>
    </row>
    <row r="93" spans="7:16" ht="38.25">
      <c r="G93" s="4">
        <v>2018</v>
      </c>
      <c r="I93" s="5">
        <v>93</v>
      </c>
      <c r="O93"/>
      <c r="P93" s="238" t="s">
        <v>472</v>
      </c>
    </row>
    <row r="94" spans="7:16" ht="64.5" thickBot="1">
      <c r="G94" s="5">
        <v>2017</v>
      </c>
      <c r="I94" s="5">
        <v>94</v>
      </c>
      <c r="O94"/>
      <c r="P94" s="238" t="s">
        <v>473</v>
      </c>
    </row>
    <row r="95" spans="7:16" ht="38.25">
      <c r="G95" s="4">
        <v>2016</v>
      </c>
      <c r="I95" s="5">
        <v>95</v>
      </c>
      <c r="O95"/>
      <c r="P95" s="238" t="s">
        <v>474</v>
      </c>
    </row>
    <row r="96" spans="7:16" ht="39" thickBot="1">
      <c r="G96" s="5">
        <v>2015</v>
      </c>
      <c r="I96" s="5">
        <v>96</v>
      </c>
      <c r="O96"/>
      <c r="P96" s="238" t="s">
        <v>475</v>
      </c>
    </row>
    <row r="97" spans="7:16" ht="51">
      <c r="G97" s="4">
        <v>2014</v>
      </c>
      <c r="I97" s="5">
        <v>97</v>
      </c>
      <c r="O97"/>
      <c r="P97" s="238" t="s">
        <v>476</v>
      </c>
    </row>
    <row r="98" spans="7:16" ht="39" thickBot="1">
      <c r="G98" s="5">
        <v>2013</v>
      </c>
      <c r="I98" s="5">
        <v>98</v>
      </c>
      <c r="O98"/>
      <c r="P98" s="238" t="s">
        <v>477</v>
      </c>
    </row>
    <row r="99" spans="7:16" ht="38.25">
      <c r="G99" s="4">
        <v>2012</v>
      </c>
      <c r="I99" s="5">
        <v>99</v>
      </c>
      <c r="O99"/>
      <c r="P99" s="238" t="s">
        <v>478</v>
      </c>
    </row>
    <row r="100" spans="7:16" ht="39" thickBot="1">
      <c r="G100" s="5">
        <v>2011</v>
      </c>
      <c r="I100" s="6">
        <v>100</v>
      </c>
      <c r="O100"/>
      <c r="P100" s="238" t="s">
        <v>479</v>
      </c>
    </row>
    <row r="101" spans="7:16" ht="38.25">
      <c r="G101" s="4">
        <v>2010</v>
      </c>
      <c r="O101"/>
      <c r="P101" s="238" t="s">
        <v>480</v>
      </c>
    </row>
    <row r="102" spans="7:16" ht="77.25" thickBot="1">
      <c r="G102" s="5">
        <v>2009</v>
      </c>
      <c r="O102"/>
      <c r="P102" s="238" t="s">
        <v>481</v>
      </c>
    </row>
    <row r="103" spans="7:16" ht="89.25">
      <c r="G103" s="4">
        <v>2008</v>
      </c>
      <c r="O103"/>
      <c r="P103" s="238" t="s">
        <v>482</v>
      </c>
    </row>
    <row r="104" spans="7:16" ht="51.75" thickBot="1">
      <c r="G104" s="5">
        <v>2007</v>
      </c>
      <c r="O104"/>
      <c r="P104" s="238" t="s">
        <v>483</v>
      </c>
    </row>
    <row r="105" spans="7:16" ht="89.25">
      <c r="G105" s="4">
        <v>2006</v>
      </c>
      <c r="O105"/>
      <c r="P105" s="239" t="s">
        <v>484</v>
      </c>
    </row>
    <row r="106" spans="7:16" ht="26.25" thickBot="1">
      <c r="G106" s="5">
        <v>2005</v>
      </c>
      <c r="O106"/>
      <c r="P106" s="239" t="s">
        <v>485</v>
      </c>
    </row>
    <row r="107" spans="7:16" ht="38.25">
      <c r="G107" s="4">
        <v>2004</v>
      </c>
      <c r="O107"/>
      <c r="P107" s="238" t="s">
        <v>486</v>
      </c>
    </row>
    <row r="108" spans="7:16" ht="64.5" thickBot="1">
      <c r="G108" s="5">
        <v>2003</v>
      </c>
      <c r="O108"/>
      <c r="P108" s="238" t="s">
        <v>487</v>
      </c>
    </row>
    <row r="109" spans="7:16" ht="51">
      <c r="G109" s="4">
        <v>2002</v>
      </c>
      <c r="O109"/>
      <c r="P109" s="238" t="s">
        <v>488</v>
      </c>
    </row>
    <row r="110" spans="7:16" ht="51.75" thickBot="1">
      <c r="G110" s="5">
        <v>2001</v>
      </c>
      <c r="O110"/>
      <c r="P110" s="238" t="s">
        <v>489</v>
      </c>
    </row>
    <row r="111" spans="7:16" ht="63.75">
      <c r="G111" s="4">
        <v>2000</v>
      </c>
      <c r="O111"/>
      <c r="P111" s="238" t="s">
        <v>490</v>
      </c>
    </row>
    <row r="112" spans="7:16" ht="39" thickBot="1">
      <c r="G112" s="5">
        <v>1999</v>
      </c>
      <c r="O112"/>
      <c r="P112" s="238" t="s">
        <v>491</v>
      </c>
    </row>
    <row r="113" spans="7:16" ht="38.25">
      <c r="G113" s="4">
        <v>1998</v>
      </c>
      <c r="O113"/>
      <c r="P113" s="238" t="s">
        <v>492</v>
      </c>
    </row>
    <row r="114" spans="7:16" ht="51.75" thickBot="1">
      <c r="G114" s="5">
        <v>1997</v>
      </c>
      <c r="O114"/>
      <c r="P114" s="238" t="s">
        <v>493</v>
      </c>
    </row>
    <row r="115" spans="7:16" ht="63.75">
      <c r="G115" s="4">
        <v>1996</v>
      </c>
      <c r="O115"/>
      <c r="P115" s="238" t="s">
        <v>494</v>
      </c>
    </row>
    <row r="116" spans="7:16" ht="51.75" thickBot="1">
      <c r="G116" s="5">
        <v>1995</v>
      </c>
      <c r="O116"/>
      <c r="P116" s="238" t="s">
        <v>495</v>
      </c>
    </row>
    <row r="117" spans="7:16" ht="63.75">
      <c r="G117" s="4">
        <v>1994</v>
      </c>
      <c r="O117"/>
      <c r="P117" s="238" t="s">
        <v>496</v>
      </c>
    </row>
    <row r="118" spans="7:16" ht="64.5" thickBot="1">
      <c r="G118" s="5">
        <v>1993</v>
      </c>
      <c r="O118"/>
      <c r="P118" s="238" t="s">
        <v>497</v>
      </c>
    </row>
    <row r="119" spans="7:16" ht="63.75">
      <c r="G119" s="4">
        <v>1992</v>
      </c>
      <c r="O119"/>
      <c r="P119" s="238" t="s">
        <v>498</v>
      </c>
    </row>
    <row r="120" spans="7:16" ht="39" thickBot="1">
      <c r="G120" s="5">
        <v>1991</v>
      </c>
      <c r="O120"/>
      <c r="P120" s="238" t="s">
        <v>499</v>
      </c>
    </row>
    <row r="121" spans="7:16" ht="51">
      <c r="G121" s="4">
        <v>1990</v>
      </c>
      <c r="O121"/>
      <c r="P121" s="238" t="s">
        <v>500</v>
      </c>
    </row>
    <row r="122" spans="7:16" ht="51.75" thickBot="1">
      <c r="G122" s="5">
        <v>1989</v>
      </c>
      <c r="O122"/>
      <c r="P122" s="238" t="s">
        <v>501</v>
      </c>
    </row>
    <row r="123" spans="7:16" ht="38.25">
      <c r="G123" s="4">
        <v>1988</v>
      </c>
      <c r="O123"/>
      <c r="P123" s="238" t="s">
        <v>502</v>
      </c>
    </row>
    <row r="124" spans="7:16" ht="51.75" thickBot="1">
      <c r="G124" s="5">
        <v>1987</v>
      </c>
      <c r="O124"/>
      <c r="P124" s="238" t="s">
        <v>503</v>
      </c>
    </row>
    <row r="125" spans="7:16" ht="51">
      <c r="G125" s="4">
        <v>1986</v>
      </c>
      <c r="O125"/>
      <c r="P125" s="238" t="s">
        <v>504</v>
      </c>
    </row>
    <row r="126" spans="7:16" ht="51.75" thickBot="1">
      <c r="G126" s="5">
        <v>1985</v>
      </c>
      <c r="O126"/>
      <c r="P126" s="238" t="s">
        <v>505</v>
      </c>
    </row>
    <row r="127" spans="7:16" ht="63.75">
      <c r="G127" s="4">
        <v>1984</v>
      </c>
      <c r="O127"/>
      <c r="P127" s="238" t="s">
        <v>506</v>
      </c>
    </row>
    <row r="128" spans="7:16" ht="51.75" thickBot="1">
      <c r="G128" s="5">
        <v>1983</v>
      </c>
      <c r="O128"/>
      <c r="P128" s="238" t="s">
        <v>507</v>
      </c>
    </row>
    <row r="129" spans="7:16" ht="63.75">
      <c r="G129" s="4">
        <v>1982</v>
      </c>
      <c r="O129"/>
      <c r="P129" s="238" t="s">
        <v>508</v>
      </c>
    </row>
    <row r="130" spans="7:16" ht="64.5" thickBot="1">
      <c r="G130" s="5">
        <v>1981</v>
      </c>
      <c r="O130"/>
      <c r="P130" s="238" t="s">
        <v>509</v>
      </c>
    </row>
    <row r="131" spans="7:16" ht="102">
      <c r="G131" s="4">
        <v>1980</v>
      </c>
      <c r="O131"/>
      <c r="P131" s="238" t="s">
        <v>510</v>
      </c>
    </row>
    <row r="132" spans="7:16" ht="51.75" thickBot="1">
      <c r="G132" s="5">
        <v>1979</v>
      </c>
      <c r="O132"/>
      <c r="P132" s="238" t="s">
        <v>511</v>
      </c>
    </row>
    <row r="133" spans="7:16" ht="51">
      <c r="G133" s="4">
        <v>1978</v>
      </c>
      <c r="O133"/>
      <c r="P133" s="238" t="s">
        <v>512</v>
      </c>
    </row>
    <row r="134" spans="7:16" ht="90" thickBot="1">
      <c r="G134" s="5">
        <v>1977</v>
      </c>
      <c r="O134"/>
      <c r="P134" s="238" t="s">
        <v>513</v>
      </c>
    </row>
    <row r="135" spans="7:16" ht="89.25">
      <c r="G135" s="4">
        <v>1976</v>
      </c>
      <c r="O135"/>
      <c r="P135" s="238" t="s">
        <v>514</v>
      </c>
    </row>
    <row r="136" spans="7:16" ht="64.5" thickBot="1">
      <c r="G136" s="5">
        <v>1975</v>
      </c>
      <c r="O136"/>
      <c r="P136" s="238" t="s">
        <v>515</v>
      </c>
    </row>
    <row r="137" spans="7:16" ht="51">
      <c r="G137" s="4">
        <v>1974</v>
      </c>
      <c r="O137"/>
      <c r="P137" s="238" t="s">
        <v>516</v>
      </c>
    </row>
    <row r="138" spans="7:16" ht="51.75" thickBot="1">
      <c r="G138" s="5">
        <v>1973</v>
      </c>
      <c r="O138"/>
      <c r="P138" s="238" t="s">
        <v>517</v>
      </c>
    </row>
    <row r="139" spans="7:16" ht="63.75">
      <c r="G139" s="4">
        <v>1972</v>
      </c>
      <c r="O139"/>
      <c r="P139" s="238" t="s">
        <v>518</v>
      </c>
    </row>
    <row r="140" spans="7:16" ht="39" thickBot="1">
      <c r="G140" s="5">
        <v>1971</v>
      </c>
      <c r="O140"/>
      <c r="P140" s="238" t="s">
        <v>519</v>
      </c>
    </row>
    <row r="141" spans="7:16" ht="38.25">
      <c r="G141" s="4">
        <v>1970</v>
      </c>
      <c r="O141"/>
      <c r="P141" s="238" t="s">
        <v>520</v>
      </c>
    </row>
    <row r="142" spans="7:16" ht="39" thickBot="1">
      <c r="G142" s="5">
        <v>1969</v>
      </c>
      <c r="O142"/>
      <c r="P142" s="238" t="s">
        <v>521</v>
      </c>
    </row>
    <row r="143" spans="7:16" ht="51">
      <c r="G143" s="4">
        <v>1968</v>
      </c>
      <c r="O143"/>
      <c r="P143" s="238" t="s">
        <v>522</v>
      </c>
    </row>
    <row r="144" spans="7:16" ht="15.75" thickBot="1">
      <c r="G144" s="5">
        <v>1967</v>
      </c>
      <c r="O144"/>
      <c r="P144" s="238" t="s">
        <v>523</v>
      </c>
    </row>
    <row r="145" spans="7:16" ht="25.5">
      <c r="G145" s="4">
        <v>1966</v>
      </c>
      <c r="O145"/>
      <c r="P145" s="238" t="s">
        <v>524</v>
      </c>
    </row>
    <row r="146" spans="7:16" ht="39" thickBot="1">
      <c r="G146" s="5">
        <v>1965</v>
      </c>
      <c r="O146"/>
      <c r="P146" s="238" t="s">
        <v>525</v>
      </c>
    </row>
    <row r="147" spans="7:16" ht="89.25">
      <c r="G147" s="4">
        <v>1964</v>
      </c>
      <c r="O147"/>
      <c r="P147" s="238" t="s">
        <v>526</v>
      </c>
    </row>
    <row r="148" spans="7:16" ht="39" thickBot="1">
      <c r="G148" s="5">
        <v>1963</v>
      </c>
      <c r="O148"/>
      <c r="P148" s="238" t="s">
        <v>527</v>
      </c>
    </row>
    <row r="149" spans="7:16" ht="25.5">
      <c r="G149" s="4">
        <v>1962</v>
      </c>
      <c r="O149"/>
      <c r="P149" s="238" t="s">
        <v>528</v>
      </c>
    </row>
    <row r="150" spans="7:16" ht="64.5" thickBot="1">
      <c r="G150" s="5">
        <v>1961</v>
      </c>
      <c r="O150"/>
      <c r="P150" s="239" t="s">
        <v>529</v>
      </c>
    </row>
    <row r="151" spans="7:16" ht="63.75">
      <c r="G151" s="4">
        <v>1960</v>
      </c>
      <c r="O151"/>
      <c r="P151" s="238" t="s">
        <v>530</v>
      </c>
    </row>
    <row r="152" spans="7:16" ht="26.25" thickBot="1">
      <c r="G152" s="5">
        <v>1959</v>
      </c>
      <c r="O152"/>
      <c r="P152" s="238" t="s">
        <v>531</v>
      </c>
    </row>
    <row r="153" spans="7:16" ht="38.25">
      <c r="G153" s="4">
        <v>1958</v>
      </c>
      <c r="O153"/>
      <c r="P153" s="238" t="s">
        <v>532</v>
      </c>
    </row>
    <row r="154" spans="7:16" ht="64.5" thickBot="1">
      <c r="G154" s="5">
        <v>1957</v>
      </c>
      <c r="O154"/>
      <c r="P154" s="238" t="s">
        <v>533</v>
      </c>
    </row>
    <row r="155" spans="7:16" ht="89.25">
      <c r="G155" s="4">
        <v>1956</v>
      </c>
      <c r="O155"/>
      <c r="P155" s="238" t="s">
        <v>534</v>
      </c>
    </row>
    <row r="156" spans="7:16" ht="64.5" thickBot="1">
      <c r="G156" s="5">
        <v>1955</v>
      </c>
      <c r="O156"/>
      <c r="P156" s="238" t="s">
        <v>535</v>
      </c>
    </row>
    <row r="157" spans="7:16" ht="51">
      <c r="G157" s="4">
        <v>1954</v>
      </c>
      <c r="O157"/>
      <c r="P157" s="238" t="s">
        <v>536</v>
      </c>
    </row>
    <row r="158" spans="7:16" ht="26.25" thickBot="1">
      <c r="G158" s="5">
        <v>1953</v>
      </c>
      <c r="O158"/>
      <c r="P158" s="238" t="s">
        <v>537</v>
      </c>
    </row>
    <row r="159" spans="7:16" ht="38.25">
      <c r="G159" s="4">
        <v>1952</v>
      </c>
      <c r="O159"/>
      <c r="P159" s="238" t="s">
        <v>538</v>
      </c>
    </row>
    <row r="160" spans="7:16" ht="51.75" thickBot="1">
      <c r="G160" s="5">
        <v>1951</v>
      </c>
      <c r="O160"/>
      <c r="P160" s="241" t="s">
        <v>539</v>
      </c>
    </row>
    <row r="161" spans="7:16" ht="25.5">
      <c r="G161" s="4">
        <v>1950</v>
      </c>
      <c r="O161"/>
      <c r="P161" s="238" t="s">
        <v>540</v>
      </c>
    </row>
    <row r="162" spans="7:16" ht="39" thickBot="1">
      <c r="G162" s="5">
        <v>1949</v>
      </c>
      <c r="O162"/>
      <c r="P162" s="238" t="s">
        <v>541</v>
      </c>
    </row>
    <row r="163" spans="7:16" ht="25.5">
      <c r="G163" s="4">
        <v>1948</v>
      </c>
      <c r="O163"/>
      <c r="P163" s="238" t="s">
        <v>542</v>
      </c>
    </row>
    <row r="164" spans="7:16" ht="26.25" thickBot="1">
      <c r="G164" s="5">
        <v>1947</v>
      </c>
      <c r="O164"/>
      <c r="P164" s="238" t="s">
        <v>543</v>
      </c>
    </row>
    <row r="165" spans="7:16" ht="51">
      <c r="G165" s="4">
        <v>1946</v>
      </c>
      <c r="O165"/>
      <c r="P165" s="238" t="s">
        <v>544</v>
      </c>
    </row>
    <row r="166" spans="7:16" ht="51.75" thickBot="1">
      <c r="G166" s="5">
        <v>1945</v>
      </c>
      <c r="O166"/>
      <c r="P166" s="238" t="s">
        <v>545</v>
      </c>
    </row>
    <row r="167" spans="7:16" ht="25.5">
      <c r="G167" s="4">
        <v>1944</v>
      </c>
      <c r="O167"/>
      <c r="P167" s="238" t="s">
        <v>546</v>
      </c>
    </row>
    <row r="168" spans="7:16" ht="39" thickBot="1">
      <c r="G168" s="5">
        <v>1943</v>
      </c>
      <c r="O168"/>
      <c r="P168" s="238" t="s">
        <v>547</v>
      </c>
    </row>
    <row r="169" spans="7:16" ht="38.25">
      <c r="G169" s="4">
        <v>1942</v>
      </c>
      <c r="O169"/>
      <c r="P169" s="238" t="s">
        <v>548</v>
      </c>
    </row>
    <row r="170" spans="7:16" ht="51.75" thickBot="1">
      <c r="G170" s="5">
        <v>1941</v>
      </c>
      <c r="O170"/>
      <c r="P170" s="238" t="s">
        <v>549</v>
      </c>
    </row>
    <row r="171" spans="7:16" ht="25.5">
      <c r="G171" s="4">
        <v>1940</v>
      </c>
      <c r="O171"/>
      <c r="P171" s="238" t="s">
        <v>550</v>
      </c>
    </row>
    <row r="172" spans="7:16" ht="51.75" thickBot="1">
      <c r="G172" s="5">
        <v>1939</v>
      </c>
      <c r="O172"/>
      <c r="P172" s="238" t="s">
        <v>551</v>
      </c>
    </row>
    <row r="173" spans="7:16" ht="38.25">
      <c r="G173" s="4">
        <v>1938</v>
      </c>
      <c r="O173"/>
      <c r="P173" s="238" t="s">
        <v>552</v>
      </c>
    </row>
    <row r="174" spans="7:16" ht="26.25" thickBot="1">
      <c r="G174" s="5">
        <v>1937</v>
      </c>
      <c r="O174"/>
      <c r="P174" s="238" t="s">
        <v>553</v>
      </c>
    </row>
    <row r="175" spans="7:16" ht="38.25">
      <c r="G175" s="4">
        <v>1936</v>
      </c>
      <c r="O175"/>
      <c r="P175" s="238" t="s">
        <v>554</v>
      </c>
    </row>
    <row r="176" spans="7:16" ht="39" thickBot="1">
      <c r="G176" s="5">
        <v>1935</v>
      </c>
      <c r="O176"/>
      <c r="P176" s="238" t="s">
        <v>555</v>
      </c>
    </row>
    <row r="177" spans="7:16" ht="25.5">
      <c r="G177" s="4">
        <v>1934</v>
      </c>
      <c r="O177"/>
      <c r="P177" s="238" t="s">
        <v>556</v>
      </c>
    </row>
    <row r="178" spans="7:16" ht="26.25" thickBot="1">
      <c r="G178" s="5">
        <v>1933</v>
      </c>
      <c r="O178"/>
      <c r="P178" s="238" t="s">
        <v>557</v>
      </c>
    </row>
    <row r="179" spans="7:16">
      <c r="G179" s="4">
        <v>1932</v>
      </c>
      <c r="O179"/>
      <c r="P179" s="238" t="s">
        <v>558</v>
      </c>
    </row>
    <row r="180" spans="7:16" ht="39" thickBot="1">
      <c r="G180" s="5">
        <v>1931</v>
      </c>
      <c r="O180"/>
      <c r="P180" s="238" t="s">
        <v>559</v>
      </c>
    </row>
    <row r="181" spans="7:16" ht="140.25">
      <c r="G181" s="4">
        <v>2020</v>
      </c>
      <c r="O181"/>
      <c r="P181" s="238" t="s">
        <v>560</v>
      </c>
    </row>
    <row r="182" spans="7:16" ht="141" thickBot="1">
      <c r="G182" s="5">
        <v>2019</v>
      </c>
      <c r="O182"/>
      <c r="P182" s="238" t="s">
        <v>561</v>
      </c>
    </row>
    <row r="183" spans="7:16" ht="102">
      <c r="G183" s="4">
        <v>2018</v>
      </c>
      <c r="O183"/>
      <c r="P183" s="238" t="s">
        <v>562</v>
      </c>
    </row>
    <row r="184" spans="7:16" ht="115.5" thickBot="1">
      <c r="G184" s="5">
        <v>2017</v>
      </c>
      <c r="O184"/>
      <c r="P184" s="238" t="s">
        <v>563</v>
      </c>
    </row>
    <row r="185" spans="7:16" ht="63.75">
      <c r="G185" s="4">
        <v>2016</v>
      </c>
      <c r="O185"/>
      <c r="P185" s="238" t="s">
        <v>564</v>
      </c>
    </row>
    <row r="186" spans="7:16" ht="90" thickBot="1">
      <c r="G186" s="5">
        <v>2015</v>
      </c>
      <c r="O186"/>
      <c r="P186" s="238" t="s">
        <v>565</v>
      </c>
    </row>
    <row r="187" spans="7:16" ht="102">
      <c r="G187" s="4">
        <v>2014</v>
      </c>
      <c r="O187"/>
      <c r="P187" s="238" t="s">
        <v>566</v>
      </c>
    </row>
    <row r="188" spans="7:16" ht="115.5" thickBot="1">
      <c r="G188" s="5">
        <v>2013</v>
      </c>
      <c r="O188"/>
      <c r="P188" s="238" t="s">
        <v>567</v>
      </c>
    </row>
    <row r="189" spans="7:16" ht="63.75">
      <c r="G189" s="4">
        <v>2012</v>
      </c>
      <c r="O189"/>
      <c r="P189" s="238" t="s">
        <v>568</v>
      </c>
    </row>
    <row r="190" spans="7:16" ht="51.75" thickBot="1">
      <c r="G190" s="5">
        <v>2011</v>
      </c>
      <c r="O190"/>
      <c r="P190" s="238" t="s">
        <v>569</v>
      </c>
    </row>
    <row r="191" spans="7:16" ht="76.5">
      <c r="G191" s="4">
        <v>2010</v>
      </c>
      <c r="O191"/>
      <c r="P191" s="238" t="s">
        <v>570</v>
      </c>
    </row>
    <row r="192" spans="7:16" ht="64.5" thickBot="1">
      <c r="G192" s="5">
        <v>2009</v>
      </c>
      <c r="O192"/>
      <c r="P192" s="238" t="s">
        <v>571</v>
      </c>
    </row>
    <row r="193" spans="7:16" ht="102">
      <c r="G193" s="4">
        <v>2008</v>
      </c>
      <c r="O193"/>
      <c r="P193" s="238" t="s">
        <v>572</v>
      </c>
    </row>
    <row r="194" spans="7:16" ht="128.25" thickBot="1">
      <c r="G194" s="5">
        <v>2007</v>
      </c>
      <c r="O194"/>
      <c r="P194" s="238" t="s">
        <v>573</v>
      </c>
    </row>
    <row r="195" spans="7:16" ht="89.25">
      <c r="G195" s="4">
        <v>2006</v>
      </c>
      <c r="O195"/>
      <c r="P195" s="242" t="s">
        <v>574</v>
      </c>
    </row>
    <row r="196" spans="7:16" ht="26.25" thickBot="1">
      <c r="G196" s="5">
        <v>2005</v>
      </c>
      <c r="O196"/>
      <c r="P196" s="238" t="s">
        <v>575</v>
      </c>
    </row>
    <row r="197" spans="7:16" ht="102">
      <c r="G197" s="4">
        <v>2004</v>
      </c>
      <c r="O197"/>
      <c r="P197" s="238" t="s">
        <v>576</v>
      </c>
    </row>
    <row r="198" spans="7:16" ht="102.75" thickBot="1">
      <c r="G198" s="5">
        <v>2003</v>
      </c>
      <c r="O198"/>
      <c r="P198" s="238" t="s">
        <v>577</v>
      </c>
    </row>
    <row r="199" spans="7:16" ht="38.25">
      <c r="G199" s="4">
        <v>2002</v>
      </c>
      <c r="O199"/>
      <c r="P199" s="238" t="s">
        <v>578</v>
      </c>
    </row>
    <row r="200" spans="7:16" ht="26.25" thickBot="1">
      <c r="G200" s="5">
        <v>2001</v>
      </c>
      <c r="O200"/>
      <c r="P200" s="238" t="s">
        <v>579</v>
      </c>
    </row>
    <row r="201" spans="7:16" ht="38.25">
      <c r="G201" s="4">
        <v>2000</v>
      </c>
      <c r="O201"/>
      <c r="P201" s="238" t="s">
        <v>580</v>
      </c>
    </row>
    <row r="202" spans="7:16" ht="26.25" thickBot="1">
      <c r="G202" s="5">
        <v>1999</v>
      </c>
      <c r="O202"/>
      <c r="P202" s="238" t="s">
        <v>581</v>
      </c>
    </row>
    <row r="203" spans="7:16" ht="38.25">
      <c r="G203" s="4">
        <v>1998</v>
      </c>
      <c r="O203"/>
      <c r="P203" s="238" t="s">
        <v>582</v>
      </c>
    </row>
    <row r="204" spans="7:16" ht="39" thickBot="1">
      <c r="G204" s="5">
        <v>1997</v>
      </c>
      <c r="O204"/>
      <c r="P204" s="238" t="s">
        <v>583</v>
      </c>
    </row>
    <row r="205" spans="7:16" ht="38.25">
      <c r="G205" s="4">
        <v>1996</v>
      </c>
      <c r="O205"/>
      <c r="P205" s="238" t="s">
        <v>584</v>
      </c>
    </row>
    <row r="206" spans="7:16" ht="39" thickBot="1">
      <c r="G206" s="5">
        <v>1995</v>
      </c>
      <c r="O206"/>
      <c r="P206" s="238" t="s">
        <v>585</v>
      </c>
    </row>
    <row r="207" spans="7:16" ht="38.25">
      <c r="G207" s="4">
        <v>1994</v>
      </c>
      <c r="O207"/>
      <c r="P207" s="238" t="s">
        <v>586</v>
      </c>
    </row>
    <row r="208" spans="7:16" ht="51.75" thickBot="1">
      <c r="G208" s="5">
        <v>1993</v>
      </c>
      <c r="O208"/>
      <c r="P208" s="238" t="s">
        <v>587</v>
      </c>
    </row>
    <row r="209" spans="7:16" ht="76.5">
      <c r="G209" s="4">
        <v>1992</v>
      </c>
      <c r="O209"/>
      <c r="P209" s="238" t="s">
        <v>588</v>
      </c>
    </row>
    <row r="210" spans="7:16" ht="77.25" thickBot="1">
      <c r="G210" s="5">
        <v>1991</v>
      </c>
      <c r="O210"/>
      <c r="P210" s="238" t="s">
        <v>589</v>
      </c>
    </row>
    <row r="211" spans="7:16" ht="76.5">
      <c r="G211" s="4">
        <v>1990</v>
      </c>
      <c r="O211"/>
      <c r="P211" s="238" t="s">
        <v>590</v>
      </c>
    </row>
    <row r="212" spans="7:16" ht="51.75" thickBot="1">
      <c r="G212" s="5">
        <v>1989</v>
      </c>
      <c r="O212"/>
      <c r="P212" s="238" t="s">
        <v>591</v>
      </c>
    </row>
    <row r="213" spans="7:16">
      <c r="G213" s="4">
        <v>1988</v>
      </c>
      <c r="O213"/>
      <c r="P213" s="238" t="s">
        <v>592</v>
      </c>
    </row>
    <row r="214" spans="7:16" ht="51.75" thickBot="1">
      <c r="G214" s="5">
        <v>1987</v>
      </c>
      <c r="O214"/>
      <c r="P214" s="238" t="s">
        <v>593</v>
      </c>
    </row>
    <row r="215" spans="7:16" ht="51">
      <c r="G215" s="4">
        <v>1986</v>
      </c>
      <c r="O215"/>
      <c r="P215" s="238" t="s">
        <v>594</v>
      </c>
    </row>
    <row r="216" spans="7:16" ht="51.75" thickBot="1">
      <c r="G216" s="5">
        <v>1985</v>
      </c>
      <c r="O216"/>
      <c r="P216" s="238" t="s">
        <v>595</v>
      </c>
    </row>
    <row r="217" spans="7:16" ht="25.5">
      <c r="G217" s="4">
        <v>1984</v>
      </c>
      <c r="O217"/>
      <c r="P217" s="238" t="s">
        <v>596</v>
      </c>
    </row>
    <row r="218" spans="7:16" ht="26.25" thickBot="1">
      <c r="G218" s="5">
        <v>1983</v>
      </c>
      <c r="O218"/>
      <c r="P218" s="238" t="s">
        <v>597</v>
      </c>
    </row>
    <row r="219" spans="7:16" ht="63.75">
      <c r="G219" s="4">
        <v>1982</v>
      </c>
      <c r="O219"/>
      <c r="P219" s="238" t="s">
        <v>598</v>
      </c>
    </row>
    <row r="220" spans="7:16" ht="15.75" thickBot="1">
      <c r="G220" s="5">
        <v>1981</v>
      </c>
      <c r="O220"/>
      <c r="P220" s="238" t="s">
        <v>599</v>
      </c>
    </row>
    <row r="221" spans="7:16" ht="114.75">
      <c r="G221" s="4">
        <v>1980</v>
      </c>
      <c r="O221"/>
      <c r="P221" s="238" t="s">
        <v>600</v>
      </c>
    </row>
    <row r="222" spans="7:16" ht="26.25" thickBot="1">
      <c r="G222" s="5">
        <v>1979</v>
      </c>
      <c r="O222"/>
      <c r="P222" s="238" t="s">
        <v>601</v>
      </c>
    </row>
    <row r="223" spans="7:16" ht="89.25">
      <c r="G223" s="4">
        <v>1978</v>
      </c>
      <c r="O223"/>
      <c r="P223" s="238" t="s">
        <v>602</v>
      </c>
    </row>
    <row r="224" spans="7:16" ht="26.25" thickBot="1">
      <c r="G224" s="5">
        <v>1977</v>
      </c>
      <c r="O224"/>
      <c r="P224" s="238" t="s">
        <v>603</v>
      </c>
    </row>
    <row r="225" spans="7:16" ht="25.5">
      <c r="G225" s="4">
        <v>1976</v>
      </c>
      <c r="O225"/>
      <c r="P225" s="238" t="s">
        <v>604</v>
      </c>
    </row>
    <row r="226" spans="7:16" ht="102.75" thickBot="1">
      <c r="G226" s="5">
        <v>1975</v>
      </c>
      <c r="O226"/>
      <c r="P226" s="238" t="s">
        <v>605</v>
      </c>
    </row>
    <row r="227" spans="7:16" ht="63.75">
      <c r="G227" s="4">
        <v>1974</v>
      </c>
      <c r="O227"/>
      <c r="P227" s="238" t="s">
        <v>606</v>
      </c>
    </row>
    <row r="228" spans="7:16" ht="39" thickBot="1">
      <c r="G228" s="5">
        <v>1973</v>
      </c>
      <c r="O228"/>
      <c r="P228" s="238" t="s">
        <v>607</v>
      </c>
    </row>
    <row r="229" spans="7:16" ht="89.25">
      <c r="G229" s="4">
        <v>1972</v>
      </c>
      <c r="O229"/>
      <c r="P229" s="238" t="s">
        <v>608</v>
      </c>
    </row>
    <row r="230" spans="7:16" ht="64.5" thickBot="1">
      <c r="G230" s="5">
        <v>1971</v>
      </c>
      <c r="O230"/>
      <c r="P230" s="238" t="s">
        <v>609</v>
      </c>
    </row>
    <row r="231" spans="7:16" ht="51">
      <c r="G231" s="4">
        <v>1970</v>
      </c>
      <c r="O231"/>
      <c r="P231" s="238" t="s">
        <v>610</v>
      </c>
    </row>
    <row r="232" spans="7:16" ht="90" thickBot="1">
      <c r="G232" s="5">
        <v>1969</v>
      </c>
      <c r="O232"/>
      <c r="P232" s="238" t="s">
        <v>611</v>
      </c>
    </row>
    <row r="233" spans="7:16" ht="102">
      <c r="G233" s="4">
        <v>1968</v>
      </c>
      <c r="O233"/>
      <c r="P233" s="238" t="s">
        <v>612</v>
      </c>
    </row>
    <row r="234" spans="7:16" ht="90" thickBot="1">
      <c r="G234" s="5">
        <v>1967</v>
      </c>
      <c r="O234"/>
      <c r="P234" s="238" t="s">
        <v>613</v>
      </c>
    </row>
    <row r="235" spans="7:16" ht="51">
      <c r="G235" s="4">
        <v>1966</v>
      </c>
      <c r="O235"/>
      <c r="P235" s="238" t="s">
        <v>614</v>
      </c>
    </row>
    <row r="236" spans="7:16" ht="39" thickBot="1">
      <c r="G236" s="5">
        <v>1965</v>
      </c>
      <c r="O236"/>
      <c r="P236" s="238" t="s">
        <v>615</v>
      </c>
    </row>
    <row r="237" spans="7:16" ht="38.25">
      <c r="G237" s="4">
        <v>1964</v>
      </c>
      <c r="O237"/>
      <c r="P237" s="238" t="s">
        <v>616</v>
      </c>
    </row>
    <row r="238" spans="7:16" ht="51.75" thickBot="1">
      <c r="G238" s="5">
        <v>1963</v>
      </c>
      <c r="O238"/>
      <c r="P238" s="238" t="s">
        <v>617</v>
      </c>
    </row>
    <row r="239" spans="7:16" ht="38.25">
      <c r="G239" s="4">
        <v>1962</v>
      </c>
      <c r="O239"/>
      <c r="P239" s="238" t="s">
        <v>618</v>
      </c>
    </row>
    <row r="240" spans="7:16" ht="115.5" thickBot="1">
      <c r="G240" s="5">
        <v>1961</v>
      </c>
      <c r="O240"/>
      <c r="P240" s="242" t="s">
        <v>619</v>
      </c>
    </row>
    <row r="241" spans="7:16" ht="38.25">
      <c r="G241" s="4">
        <v>1960</v>
      </c>
      <c r="O241"/>
      <c r="P241" s="238" t="s">
        <v>620</v>
      </c>
    </row>
    <row r="242" spans="7:16" ht="51.75" thickBot="1">
      <c r="G242" s="5">
        <v>1959</v>
      </c>
      <c r="O242"/>
      <c r="P242" s="238" t="s">
        <v>621</v>
      </c>
    </row>
    <row r="243" spans="7:16" ht="38.25">
      <c r="G243" s="4">
        <v>1958</v>
      </c>
      <c r="O243"/>
      <c r="P243" s="238" t="s">
        <v>622</v>
      </c>
    </row>
    <row r="244" spans="7:16" ht="90" thickBot="1">
      <c r="G244" s="5">
        <v>1957</v>
      </c>
      <c r="O244"/>
      <c r="P244" s="238" t="s">
        <v>623</v>
      </c>
    </row>
    <row r="245" spans="7:16" ht="89.25">
      <c r="G245" s="4">
        <v>1956</v>
      </c>
      <c r="O245"/>
      <c r="P245" s="238" t="s">
        <v>624</v>
      </c>
    </row>
    <row r="246" spans="7:16" ht="90" thickBot="1">
      <c r="G246" s="5">
        <v>1955</v>
      </c>
      <c r="O246"/>
      <c r="P246" s="238" t="s">
        <v>625</v>
      </c>
    </row>
    <row r="247" spans="7:16" ht="76.5">
      <c r="G247" s="4">
        <v>1954</v>
      </c>
      <c r="O247"/>
      <c r="P247" s="238" t="s">
        <v>626</v>
      </c>
    </row>
    <row r="248" spans="7:16" ht="39" thickBot="1">
      <c r="G248" s="5">
        <v>1953</v>
      </c>
      <c r="O248"/>
      <c r="P248" s="238" t="s">
        <v>627</v>
      </c>
    </row>
    <row r="249" spans="7:16" ht="76.5">
      <c r="G249" s="4">
        <v>1952</v>
      </c>
      <c r="O249"/>
      <c r="P249" s="238" t="s">
        <v>628</v>
      </c>
    </row>
    <row r="250" spans="7:16" ht="153.75" thickBot="1">
      <c r="G250" s="5">
        <v>1951</v>
      </c>
      <c r="O250"/>
      <c r="P250" s="238" t="s">
        <v>629</v>
      </c>
    </row>
    <row r="251" spans="7:16" ht="89.25">
      <c r="G251" s="4">
        <v>1950</v>
      </c>
      <c r="O251"/>
      <c r="P251" s="238" t="s">
        <v>630</v>
      </c>
    </row>
    <row r="252" spans="7:16" ht="141" thickBot="1">
      <c r="G252" s="5">
        <v>1949</v>
      </c>
      <c r="O252"/>
      <c r="P252" s="238" t="s">
        <v>631</v>
      </c>
    </row>
    <row r="253" spans="7:16" ht="63.75">
      <c r="G253" s="4">
        <v>1948</v>
      </c>
      <c r="O253"/>
      <c r="P253" s="238" t="s">
        <v>632</v>
      </c>
    </row>
    <row r="254" spans="7:16" ht="90" thickBot="1">
      <c r="G254" s="5">
        <v>1947</v>
      </c>
      <c r="O254"/>
      <c r="P254" s="238" t="s">
        <v>633</v>
      </c>
    </row>
    <row r="255" spans="7:16" ht="102">
      <c r="G255" s="4">
        <v>1946</v>
      </c>
      <c r="O255"/>
      <c r="P255" s="238" t="s">
        <v>634</v>
      </c>
    </row>
    <row r="256" spans="7:16" ht="102.75" thickBot="1">
      <c r="G256" s="5">
        <v>1945</v>
      </c>
      <c r="O256"/>
      <c r="P256" s="238" t="s">
        <v>635</v>
      </c>
    </row>
    <row r="257" spans="7:16" ht="102">
      <c r="G257" s="4">
        <v>1944</v>
      </c>
      <c r="O257"/>
      <c r="P257" s="238" t="s">
        <v>636</v>
      </c>
    </row>
    <row r="258" spans="7:16" ht="115.5" thickBot="1">
      <c r="G258" s="5">
        <v>1943</v>
      </c>
      <c r="O258"/>
      <c r="P258" s="238" t="s">
        <v>637</v>
      </c>
    </row>
    <row r="259" spans="7:16" ht="114.75">
      <c r="G259" s="4">
        <v>1942</v>
      </c>
      <c r="O259"/>
      <c r="P259" s="238" t="s">
        <v>638</v>
      </c>
    </row>
    <row r="260" spans="7:16" ht="90" thickBot="1">
      <c r="G260" s="5">
        <v>1941</v>
      </c>
      <c r="O260"/>
      <c r="P260" s="238" t="s">
        <v>639</v>
      </c>
    </row>
    <row r="261" spans="7:16" ht="89.25">
      <c r="G261" s="4">
        <v>1940</v>
      </c>
      <c r="O261"/>
      <c r="P261" s="238" t="s">
        <v>640</v>
      </c>
    </row>
    <row r="262" spans="7:16" ht="26.25" thickBot="1">
      <c r="G262" s="5">
        <v>1939</v>
      </c>
      <c r="O262"/>
      <c r="P262" s="238" t="s">
        <v>641</v>
      </c>
    </row>
    <row r="263" spans="7:16" ht="38.25">
      <c r="G263" s="4">
        <v>1938</v>
      </c>
      <c r="O263"/>
      <c r="P263" s="238" t="s">
        <v>642</v>
      </c>
    </row>
    <row r="264" spans="7:16" ht="26.25" thickBot="1">
      <c r="G264" s="5">
        <v>1937</v>
      </c>
      <c r="O264"/>
      <c r="P264" s="238" t="s">
        <v>643</v>
      </c>
    </row>
    <row r="265" spans="7:16" ht="38.25">
      <c r="G265" s="4">
        <v>1936</v>
      </c>
      <c r="O265"/>
      <c r="P265" s="238" t="s">
        <v>644</v>
      </c>
    </row>
    <row r="266" spans="7:16" ht="64.5" thickBot="1">
      <c r="G266" s="5">
        <v>1935</v>
      </c>
      <c r="O266"/>
      <c r="P266" s="238" t="s">
        <v>645</v>
      </c>
    </row>
    <row r="267" spans="7:16" ht="25.5">
      <c r="G267" s="4">
        <v>1934</v>
      </c>
      <c r="O267"/>
      <c r="P267" s="238" t="s">
        <v>646</v>
      </c>
    </row>
    <row r="268" spans="7:16" ht="39" thickBot="1">
      <c r="G268" s="5">
        <v>1933</v>
      </c>
      <c r="O268"/>
      <c r="P268" s="238" t="s">
        <v>647</v>
      </c>
    </row>
    <row r="269" spans="7:16" ht="38.25">
      <c r="G269" s="4">
        <v>1932</v>
      </c>
      <c r="O269"/>
      <c r="P269" s="238" t="s">
        <v>648</v>
      </c>
    </row>
    <row r="270" spans="7:16" ht="26.25" thickBot="1">
      <c r="G270" s="5">
        <v>1931</v>
      </c>
      <c r="O270"/>
      <c r="P270" s="238" t="s">
        <v>649</v>
      </c>
    </row>
    <row r="271" spans="7:16" ht="89.25">
      <c r="G271" s="4">
        <v>2020</v>
      </c>
      <c r="O271"/>
      <c r="P271" s="238" t="s">
        <v>650</v>
      </c>
    </row>
    <row r="272" spans="7:16" ht="26.25" thickBot="1">
      <c r="G272" s="5">
        <v>2019</v>
      </c>
      <c r="O272"/>
      <c r="P272" s="238" t="s">
        <v>651</v>
      </c>
    </row>
    <row r="273" spans="7:16" ht="38.25">
      <c r="G273" s="4">
        <v>2018</v>
      </c>
      <c r="O273"/>
      <c r="P273" s="238" t="s">
        <v>652</v>
      </c>
    </row>
    <row r="274" spans="7:16" ht="39" thickBot="1">
      <c r="G274" s="5">
        <v>2017</v>
      </c>
      <c r="O274"/>
      <c r="P274" s="238" t="s">
        <v>653</v>
      </c>
    </row>
    <row r="275" spans="7:16" ht="38.25">
      <c r="G275" s="4">
        <v>2016</v>
      </c>
      <c r="O275"/>
      <c r="P275" s="238" t="s">
        <v>654</v>
      </c>
    </row>
    <row r="276" spans="7:16" ht="51.75" thickBot="1">
      <c r="G276" s="5">
        <v>2015</v>
      </c>
      <c r="O276"/>
      <c r="P276" s="238" t="s">
        <v>655</v>
      </c>
    </row>
    <row r="277" spans="7:16" ht="51">
      <c r="G277" s="4">
        <v>2014</v>
      </c>
      <c r="O277"/>
      <c r="P277" s="238" t="s">
        <v>656</v>
      </c>
    </row>
    <row r="278" spans="7:16" ht="26.25" thickBot="1">
      <c r="G278" s="5">
        <v>2013</v>
      </c>
      <c r="O278"/>
      <c r="P278" s="238" t="s">
        <v>657</v>
      </c>
    </row>
    <row r="279" spans="7:16" ht="25.5">
      <c r="G279" s="4">
        <v>2012</v>
      </c>
      <c r="O279"/>
      <c r="P279" s="238" t="s">
        <v>658</v>
      </c>
    </row>
    <row r="280" spans="7:16" ht="64.5" thickBot="1">
      <c r="G280" s="5">
        <v>2011</v>
      </c>
      <c r="O280"/>
      <c r="P280" s="238" t="s">
        <v>659</v>
      </c>
    </row>
    <row r="281" spans="7:16" ht="25.5">
      <c r="G281" s="4">
        <v>2010</v>
      </c>
      <c r="O281"/>
      <c r="P281" s="238" t="s">
        <v>660</v>
      </c>
    </row>
    <row r="282" spans="7:16" ht="39" thickBot="1">
      <c r="G282" s="5">
        <v>2009</v>
      </c>
      <c r="O282"/>
      <c r="P282" s="238" t="s">
        <v>661</v>
      </c>
    </row>
    <row r="283" spans="7:16" ht="76.5">
      <c r="G283" s="4">
        <v>2008</v>
      </c>
      <c r="O283"/>
      <c r="P283" s="238" t="s">
        <v>662</v>
      </c>
    </row>
    <row r="284" spans="7:16" ht="39" thickBot="1">
      <c r="G284" s="5">
        <v>2007</v>
      </c>
      <c r="O284"/>
      <c r="P284" s="238" t="s">
        <v>663</v>
      </c>
    </row>
    <row r="285" spans="7:16" ht="38.25">
      <c r="G285" s="4">
        <v>2006</v>
      </c>
      <c r="O285"/>
      <c r="P285" s="238" t="s">
        <v>664</v>
      </c>
    </row>
    <row r="286" spans="7:16" ht="51.75" thickBot="1">
      <c r="G286" s="5">
        <v>2005</v>
      </c>
      <c r="O286"/>
      <c r="P286" s="238" t="s">
        <v>665</v>
      </c>
    </row>
    <row r="287" spans="7:16" ht="25.5">
      <c r="G287" s="4">
        <v>2004</v>
      </c>
      <c r="O287"/>
      <c r="P287" s="238" t="s">
        <v>666</v>
      </c>
    </row>
    <row r="288" spans="7:16" ht="64.5" thickBot="1">
      <c r="G288" s="5">
        <v>2003</v>
      </c>
      <c r="O288"/>
      <c r="P288" s="238" t="s">
        <v>667</v>
      </c>
    </row>
    <row r="289" spans="7:16" ht="89.25">
      <c r="G289" s="4">
        <v>2002</v>
      </c>
      <c r="O289"/>
      <c r="P289" s="238" t="s">
        <v>668</v>
      </c>
    </row>
    <row r="290" spans="7:16" ht="77.25" thickBot="1">
      <c r="G290" s="5">
        <v>2001</v>
      </c>
      <c r="O290"/>
      <c r="P290" s="238" t="s">
        <v>669</v>
      </c>
    </row>
    <row r="291" spans="7:16" ht="89.25">
      <c r="G291" s="4">
        <v>2000</v>
      </c>
      <c r="O291"/>
      <c r="P291" s="238" t="s">
        <v>670</v>
      </c>
    </row>
    <row r="292" spans="7:16" ht="26.25" thickBot="1">
      <c r="G292" s="5">
        <v>1999</v>
      </c>
      <c r="O292"/>
      <c r="P292" s="238" t="s">
        <v>671</v>
      </c>
    </row>
    <row r="293" spans="7:16" ht="51">
      <c r="G293" s="4">
        <v>1998</v>
      </c>
      <c r="O293"/>
      <c r="P293" s="238" t="s">
        <v>672</v>
      </c>
    </row>
    <row r="294" spans="7:16" ht="51.75" thickBot="1">
      <c r="G294" s="5">
        <v>1997</v>
      </c>
      <c r="O294"/>
      <c r="P294" s="238" t="s">
        <v>673</v>
      </c>
    </row>
    <row r="295" spans="7:16" ht="25.5">
      <c r="G295" s="4">
        <v>1996</v>
      </c>
      <c r="O295"/>
      <c r="P295" s="238" t="s">
        <v>674</v>
      </c>
    </row>
    <row r="296" spans="7:16" ht="39" thickBot="1">
      <c r="G296" s="5">
        <v>1995</v>
      </c>
      <c r="O296"/>
      <c r="P296" s="238" t="s">
        <v>675</v>
      </c>
    </row>
    <row r="297" spans="7:16" ht="89.25">
      <c r="G297" s="4">
        <v>1994</v>
      </c>
      <c r="O297"/>
      <c r="P297" s="238" t="s">
        <v>676</v>
      </c>
    </row>
    <row r="298" spans="7:16" ht="51.75" thickBot="1">
      <c r="G298" s="5">
        <v>1993</v>
      </c>
      <c r="O298"/>
      <c r="P298" s="238" t="s">
        <v>677</v>
      </c>
    </row>
    <row r="299" spans="7:16" ht="25.5">
      <c r="G299" s="4">
        <v>1992</v>
      </c>
      <c r="O299"/>
      <c r="P299" s="238" t="s">
        <v>678</v>
      </c>
    </row>
    <row r="300" spans="7:16" ht="26.25" thickBot="1">
      <c r="G300" s="5">
        <v>1991</v>
      </c>
      <c r="O300"/>
      <c r="P300" s="238" t="s">
        <v>679</v>
      </c>
    </row>
    <row r="301" spans="7:16" ht="63.75">
      <c r="G301" s="4">
        <v>1990</v>
      </c>
      <c r="O301"/>
      <c r="P301" s="238" t="s">
        <v>680</v>
      </c>
    </row>
    <row r="302" spans="7:16" ht="26.25" thickBot="1">
      <c r="G302" s="5">
        <v>1989</v>
      </c>
      <c r="O302"/>
      <c r="P302" s="238" t="s">
        <v>681</v>
      </c>
    </row>
    <row r="303" spans="7:16">
      <c r="G303" s="4">
        <v>1988</v>
      </c>
      <c r="O303"/>
      <c r="P303" s="238" t="s">
        <v>682</v>
      </c>
    </row>
    <row r="304" spans="7:16" ht="39" thickBot="1">
      <c r="G304" s="5">
        <v>1987</v>
      </c>
      <c r="O304"/>
      <c r="P304" s="238" t="s">
        <v>683</v>
      </c>
    </row>
    <row r="305" spans="7:16" ht="38.25">
      <c r="G305" s="4">
        <v>1986</v>
      </c>
      <c r="O305"/>
      <c r="P305" s="238" t="s">
        <v>684</v>
      </c>
    </row>
    <row r="306" spans="7:16" ht="77.25" thickBot="1">
      <c r="G306" s="5">
        <v>1985</v>
      </c>
      <c r="O306"/>
      <c r="P306" s="243" t="s">
        <v>685</v>
      </c>
    </row>
    <row r="307" spans="7:16" ht="38.25">
      <c r="G307" s="4">
        <v>1984</v>
      </c>
      <c r="O307"/>
      <c r="P307" s="238" t="s">
        <v>686</v>
      </c>
    </row>
    <row r="308" spans="7:16" ht="26.25" thickBot="1">
      <c r="G308" s="5">
        <v>1983</v>
      </c>
      <c r="O308"/>
      <c r="P308" s="238" t="s">
        <v>687</v>
      </c>
    </row>
    <row r="309" spans="7:16" ht="25.5">
      <c r="G309" s="4">
        <v>1982</v>
      </c>
      <c r="O309"/>
      <c r="P309" s="238" t="s">
        <v>688</v>
      </c>
    </row>
    <row r="310" spans="7:16" ht="51.75" thickBot="1">
      <c r="G310" s="5">
        <v>1981</v>
      </c>
      <c r="O310"/>
      <c r="P310" s="238" t="s">
        <v>689</v>
      </c>
    </row>
    <row r="311" spans="7:16" ht="25.5">
      <c r="G311" s="4">
        <v>1980</v>
      </c>
      <c r="O311"/>
      <c r="P311" s="238" t="s">
        <v>690</v>
      </c>
    </row>
    <row r="312" spans="7:16" ht="51.75" thickBot="1">
      <c r="G312" s="5">
        <v>1979</v>
      </c>
      <c r="O312"/>
      <c r="P312" s="238" t="s">
        <v>691</v>
      </c>
    </row>
    <row r="313" spans="7:16" ht="63.75">
      <c r="G313" s="4">
        <v>1978</v>
      </c>
      <c r="O313"/>
      <c r="P313" s="238" t="s">
        <v>692</v>
      </c>
    </row>
    <row r="314" spans="7:16" ht="102.75" thickBot="1">
      <c r="G314" s="5">
        <v>1977</v>
      </c>
      <c r="O314"/>
      <c r="P314" s="238" t="s">
        <v>693</v>
      </c>
    </row>
    <row r="315" spans="7:16" ht="102">
      <c r="G315" s="4">
        <v>1976</v>
      </c>
      <c r="O315"/>
      <c r="P315" s="238" t="s">
        <v>694</v>
      </c>
    </row>
    <row r="316" spans="7:16" ht="64.5" thickBot="1">
      <c r="G316" s="5">
        <v>1975</v>
      </c>
      <c r="O316"/>
      <c r="P316" s="238" t="s">
        <v>695</v>
      </c>
    </row>
    <row r="317" spans="7:16" ht="25.5">
      <c r="G317" s="4">
        <v>1974</v>
      </c>
      <c r="O317"/>
      <c r="P317" s="238" t="s">
        <v>696</v>
      </c>
    </row>
    <row r="318" spans="7:16" ht="51.75" thickBot="1">
      <c r="G318" s="5">
        <v>1973</v>
      </c>
      <c r="O318"/>
      <c r="P318" s="238" t="s">
        <v>697</v>
      </c>
    </row>
    <row r="319" spans="7:16" ht="76.5">
      <c r="G319" s="4">
        <v>1972</v>
      </c>
      <c r="O319"/>
      <c r="P319" s="238" t="s">
        <v>698</v>
      </c>
    </row>
    <row r="320" spans="7:16" ht="64.5" thickBot="1">
      <c r="G320" s="5">
        <v>1971</v>
      </c>
      <c r="O320"/>
      <c r="P320" s="238" t="s">
        <v>699</v>
      </c>
    </row>
    <row r="321" spans="7:16" ht="165.75">
      <c r="G321" s="4">
        <v>1970</v>
      </c>
      <c r="O321"/>
      <c r="P321" s="241" t="s">
        <v>700</v>
      </c>
    </row>
    <row r="322" spans="7:16" ht="64.5" thickBot="1">
      <c r="G322" s="5">
        <v>1969</v>
      </c>
      <c r="O322"/>
      <c r="P322" s="241" t="s">
        <v>701</v>
      </c>
    </row>
    <row r="323" spans="7:16" ht="51">
      <c r="G323" s="4">
        <v>1968</v>
      </c>
      <c r="O323"/>
      <c r="P323" s="238" t="s">
        <v>702</v>
      </c>
    </row>
    <row r="324" spans="7:16" ht="39" thickBot="1">
      <c r="G324" s="5">
        <v>1967</v>
      </c>
      <c r="O324"/>
      <c r="P324" s="238" t="s">
        <v>703</v>
      </c>
    </row>
    <row r="325" spans="7:16" ht="38.25">
      <c r="G325" s="4">
        <v>1966</v>
      </c>
      <c r="O325"/>
      <c r="P325" s="238" t="s">
        <v>704</v>
      </c>
    </row>
    <row r="326" spans="7:16" ht="39" thickBot="1">
      <c r="G326" s="5">
        <v>1965</v>
      </c>
      <c r="O326"/>
      <c r="P326" s="238" t="s">
        <v>705</v>
      </c>
    </row>
    <row r="327" spans="7:16" ht="63.75">
      <c r="G327" s="4">
        <v>1964</v>
      </c>
      <c r="O327"/>
      <c r="P327" s="238" t="s">
        <v>706</v>
      </c>
    </row>
    <row r="328" spans="7:16" ht="51.75" thickBot="1">
      <c r="G328" s="5">
        <v>1963</v>
      </c>
      <c r="O328"/>
      <c r="P328" s="238" t="s">
        <v>707</v>
      </c>
    </row>
    <row r="329" spans="7:16" ht="38.25">
      <c r="G329" s="4">
        <v>1962</v>
      </c>
      <c r="O329"/>
      <c r="P329" s="238" t="s">
        <v>708</v>
      </c>
    </row>
    <row r="330" spans="7:16" ht="90" thickBot="1">
      <c r="G330" s="5">
        <v>1961</v>
      </c>
      <c r="O330"/>
      <c r="P330" s="238" t="s">
        <v>709</v>
      </c>
    </row>
    <row r="331" spans="7:16" ht="76.5">
      <c r="G331" s="4">
        <v>1960</v>
      </c>
      <c r="O331"/>
      <c r="P331" s="238" t="s">
        <v>710</v>
      </c>
    </row>
    <row r="332" spans="7:16" ht="39" thickBot="1">
      <c r="G332" s="5">
        <v>1959</v>
      </c>
      <c r="O332"/>
      <c r="P332" s="238" t="s">
        <v>711</v>
      </c>
    </row>
    <row r="333" spans="7:16" ht="25.5">
      <c r="G333" s="4">
        <v>1958</v>
      </c>
      <c r="O333"/>
      <c r="P333" s="242" t="s">
        <v>712</v>
      </c>
    </row>
    <row r="334" spans="7:16" ht="64.5" thickBot="1">
      <c r="G334" s="5">
        <v>1957</v>
      </c>
      <c r="O334"/>
      <c r="P334" s="238" t="s">
        <v>713</v>
      </c>
    </row>
    <row r="335" spans="7:16" ht="25.5">
      <c r="G335" s="4">
        <v>1956</v>
      </c>
      <c r="O335"/>
      <c r="P335" s="238" t="s">
        <v>714</v>
      </c>
    </row>
    <row r="336" spans="7:16" ht="51.75" thickBot="1">
      <c r="G336" s="5">
        <v>1955</v>
      </c>
      <c r="O336"/>
      <c r="P336" s="238" t="s">
        <v>715</v>
      </c>
    </row>
    <row r="337" spans="7:16" ht="25.5">
      <c r="G337" s="4">
        <v>1954</v>
      </c>
      <c r="O337"/>
      <c r="P337" s="238" t="s">
        <v>716</v>
      </c>
    </row>
    <row r="338" spans="7:16" ht="64.5" thickBot="1">
      <c r="G338" s="5">
        <v>1953</v>
      </c>
      <c r="O338"/>
      <c r="P338" s="238" t="s">
        <v>717</v>
      </c>
    </row>
    <row r="339" spans="7:16" ht="63.75">
      <c r="G339" s="4">
        <v>1952</v>
      </c>
      <c r="O339"/>
      <c r="P339" s="243" t="s">
        <v>718</v>
      </c>
    </row>
    <row r="340" spans="7:16" ht="51.75" thickBot="1">
      <c r="G340" s="5">
        <v>1951</v>
      </c>
      <c r="O340"/>
      <c r="P340" s="238" t="s">
        <v>719</v>
      </c>
    </row>
    <row r="341" spans="7:16" ht="25.5">
      <c r="G341" s="4">
        <v>1950</v>
      </c>
      <c r="O341"/>
      <c r="P341" s="238" t="s">
        <v>720</v>
      </c>
    </row>
    <row r="342" spans="7:16" ht="77.25" thickBot="1">
      <c r="G342" s="5">
        <v>1949</v>
      </c>
      <c r="O342"/>
      <c r="P342" s="238" t="s">
        <v>721</v>
      </c>
    </row>
    <row r="343" spans="7:16" ht="63.75">
      <c r="G343" s="4">
        <v>1948</v>
      </c>
      <c r="O343"/>
      <c r="P343" s="238" t="s">
        <v>722</v>
      </c>
    </row>
    <row r="344" spans="7:16" ht="64.5" thickBot="1">
      <c r="G344" s="5">
        <v>1947</v>
      </c>
      <c r="O344"/>
      <c r="P344" s="238" t="s">
        <v>723</v>
      </c>
    </row>
    <row r="345" spans="7:16" ht="89.25">
      <c r="G345" s="4">
        <v>1946</v>
      </c>
      <c r="O345"/>
      <c r="P345" s="238" t="s">
        <v>724</v>
      </c>
    </row>
    <row r="346" spans="7:16" ht="64.5" thickBot="1">
      <c r="G346" s="5">
        <v>1945</v>
      </c>
      <c r="O346"/>
      <c r="P346" s="238" t="s">
        <v>725</v>
      </c>
    </row>
    <row r="347" spans="7:16" ht="63.75">
      <c r="G347" s="4">
        <v>1944</v>
      </c>
      <c r="O347"/>
      <c r="P347" s="238" t="s">
        <v>726</v>
      </c>
    </row>
    <row r="348" spans="7:16" ht="51.75" thickBot="1">
      <c r="G348" s="5">
        <v>1943</v>
      </c>
      <c r="O348"/>
      <c r="P348" s="238" t="s">
        <v>727</v>
      </c>
    </row>
    <row r="349" spans="7:16" ht="38.25">
      <c r="G349" s="4">
        <v>1942</v>
      </c>
      <c r="O349"/>
      <c r="P349" s="238" t="s">
        <v>728</v>
      </c>
    </row>
    <row r="350" spans="7:16" ht="39" thickBot="1">
      <c r="G350" s="5">
        <v>1941</v>
      </c>
      <c r="O350"/>
      <c r="P350" s="238" t="s">
        <v>729</v>
      </c>
    </row>
    <row r="351" spans="7:16" ht="38.25">
      <c r="G351" s="4">
        <v>1940</v>
      </c>
      <c r="O351"/>
      <c r="P351" s="238" t="s">
        <v>730</v>
      </c>
    </row>
    <row r="352" spans="7:16" ht="39" thickBot="1">
      <c r="G352" s="5">
        <v>1939</v>
      </c>
      <c r="O352"/>
      <c r="P352" s="238" t="s">
        <v>731</v>
      </c>
    </row>
    <row r="353" spans="7:16" ht="76.5">
      <c r="G353" s="4">
        <v>1938</v>
      </c>
      <c r="O353"/>
      <c r="P353" s="238" t="s">
        <v>732</v>
      </c>
    </row>
    <row r="354" spans="7:16" ht="90" thickBot="1">
      <c r="G354" s="5">
        <v>1937</v>
      </c>
      <c r="O354"/>
      <c r="P354" s="238" t="s">
        <v>733</v>
      </c>
    </row>
    <row r="355" spans="7:16" ht="76.5">
      <c r="G355" s="4">
        <v>1936</v>
      </c>
      <c r="O355"/>
      <c r="P355" s="238" t="s">
        <v>734</v>
      </c>
    </row>
    <row r="356" spans="7:16" ht="15.75" thickBot="1">
      <c r="G356" s="5">
        <v>1935</v>
      </c>
      <c r="O356"/>
      <c r="P356" s="238" t="s">
        <v>735</v>
      </c>
    </row>
    <row r="357" spans="7:16" ht="51">
      <c r="G357" s="4">
        <v>1934</v>
      </c>
      <c r="O357"/>
      <c r="P357" s="238" t="s">
        <v>736</v>
      </c>
    </row>
    <row r="358" spans="7:16" ht="51.75" thickBot="1">
      <c r="G358" s="5">
        <v>1933</v>
      </c>
      <c r="O358"/>
      <c r="P358" s="238" t="s">
        <v>737</v>
      </c>
    </row>
    <row r="359" spans="7:16" ht="51">
      <c r="G359" s="4">
        <v>1932</v>
      </c>
      <c r="O359"/>
      <c r="P359" s="238" t="s">
        <v>738</v>
      </c>
    </row>
    <row r="360" spans="7:16" ht="38.25">
      <c r="G360" s="5">
        <v>1931</v>
      </c>
      <c r="O360"/>
      <c r="P360" s="238" t="s">
        <v>739</v>
      </c>
    </row>
    <row r="361" spans="7:16" ht="25.5">
      <c r="O361"/>
      <c r="P361" s="238" t="s">
        <v>740</v>
      </c>
    </row>
    <row r="362" spans="7:16" ht="25.5">
      <c r="O362"/>
      <c r="P362" s="238" t="s">
        <v>741</v>
      </c>
    </row>
    <row r="363" spans="7:16" ht="38.25">
      <c r="O363"/>
      <c r="P363" s="238" t="s">
        <v>742</v>
      </c>
    </row>
    <row r="364" spans="7:16" ht="25.5">
      <c r="O364"/>
      <c r="P364" s="238" t="s">
        <v>743</v>
      </c>
    </row>
    <row r="365" spans="7:16" ht="51">
      <c r="O365"/>
      <c r="P365" s="238" t="s">
        <v>744</v>
      </c>
    </row>
    <row r="366" spans="7:16" ht="76.5">
      <c r="O366"/>
      <c r="P366" s="238" t="s">
        <v>745</v>
      </c>
    </row>
    <row r="367" spans="7:16" ht="38.25">
      <c r="O367"/>
      <c r="P367" s="238" t="s">
        <v>746</v>
      </c>
    </row>
    <row r="368" spans="7:16" ht="63.75">
      <c r="O368"/>
      <c r="P368" s="238" t="s">
        <v>747</v>
      </c>
    </row>
    <row r="369" spans="15:16" ht="25.5">
      <c r="O369"/>
      <c r="P369" s="238" t="s">
        <v>748</v>
      </c>
    </row>
    <row r="370" spans="15:16" ht="38.25">
      <c r="O370"/>
      <c r="P370" s="238" t="s">
        <v>749</v>
      </c>
    </row>
    <row r="371" spans="15:16" ht="89.25">
      <c r="O371"/>
      <c r="P371" s="238" t="s">
        <v>750</v>
      </c>
    </row>
    <row r="372" spans="15:16" ht="127.5">
      <c r="O372"/>
      <c r="P372" s="238" t="s">
        <v>751</v>
      </c>
    </row>
    <row r="373" spans="15:16" ht="127.5">
      <c r="O373"/>
      <c r="P373" s="238" t="s">
        <v>752</v>
      </c>
    </row>
    <row r="374" spans="15:16" ht="38.25">
      <c r="O374"/>
      <c r="P374" s="238" t="s">
        <v>753</v>
      </c>
    </row>
    <row r="375" spans="15:16" ht="76.5">
      <c r="O375"/>
      <c r="P375" s="241" t="s">
        <v>754</v>
      </c>
    </row>
    <row r="376" spans="15:16" ht="51">
      <c r="O376"/>
      <c r="P376" s="238" t="s">
        <v>755</v>
      </c>
    </row>
    <row r="377" spans="15:16" ht="51">
      <c r="O377"/>
      <c r="P377" s="238" t="s">
        <v>756</v>
      </c>
    </row>
    <row r="378" spans="15:16" ht="25.5">
      <c r="O378"/>
      <c r="P378" s="238" t="s">
        <v>757</v>
      </c>
    </row>
    <row r="379" spans="15:16" ht="38.25">
      <c r="O379"/>
      <c r="P379" s="238" t="s">
        <v>758</v>
      </c>
    </row>
    <row r="380" spans="15:16" ht="38.25">
      <c r="O380"/>
      <c r="P380" s="238" t="s">
        <v>759</v>
      </c>
    </row>
    <row r="381" spans="15:16" ht="51">
      <c r="O381"/>
      <c r="P381" s="238" t="s">
        <v>760</v>
      </c>
    </row>
    <row r="382" spans="15:16" ht="51">
      <c r="O382"/>
      <c r="P382" s="238" t="s">
        <v>761</v>
      </c>
    </row>
    <row r="383" spans="15:16" ht="38.25">
      <c r="O383"/>
      <c r="P383" s="238" t="s">
        <v>762</v>
      </c>
    </row>
    <row r="384" spans="15:16" ht="25.5">
      <c r="O384"/>
      <c r="P384" s="238" t="s">
        <v>763</v>
      </c>
    </row>
    <row r="385" spans="14:16">
      <c r="O385"/>
      <c r="P385" s="238" t="s">
        <v>764</v>
      </c>
    </row>
    <row r="386" spans="14:16" ht="89.25">
      <c r="O386"/>
      <c r="P386" s="238" t="s">
        <v>765</v>
      </c>
    </row>
    <row r="387" spans="14:16" ht="25.5">
      <c r="O387"/>
      <c r="P387" s="238" t="s">
        <v>766</v>
      </c>
    </row>
    <row r="388" spans="14:16" ht="51">
      <c r="O388"/>
      <c r="P388" s="238" t="s">
        <v>767</v>
      </c>
    </row>
    <row r="389" spans="14:16" ht="51">
      <c r="O389"/>
      <c r="P389" s="238" t="s">
        <v>768</v>
      </c>
    </row>
    <row r="390" spans="14:16" ht="25.5">
      <c r="O390"/>
      <c r="P390" s="238" t="s">
        <v>769</v>
      </c>
    </row>
    <row r="391" spans="14:16" ht="51">
      <c r="O391"/>
      <c r="P391" s="238" t="s">
        <v>770</v>
      </c>
    </row>
    <row r="392" spans="14:16" ht="25.5">
      <c r="N392" t="s">
        <v>118</v>
      </c>
      <c r="O392"/>
      <c r="P392" s="241" t="s">
        <v>771</v>
      </c>
    </row>
    <row r="393" spans="14:16" ht="51">
      <c r="O393"/>
      <c r="P393" s="238" t="s">
        <v>772</v>
      </c>
    </row>
    <row r="394" spans="14:16" ht="63.75">
      <c r="O394"/>
      <c r="P394" s="238" t="s">
        <v>773</v>
      </c>
    </row>
    <row r="395" spans="14:16" ht="51">
      <c r="O395"/>
      <c r="P395" s="238" t="s">
        <v>774</v>
      </c>
    </row>
    <row r="396" spans="14:16" ht="89.25">
      <c r="O396"/>
      <c r="P396" s="238" t="s">
        <v>775</v>
      </c>
    </row>
    <row r="397" spans="14:16" ht="51">
      <c r="O397"/>
      <c r="P397" s="238" t="s">
        <v>776</v>
      </c>
    </row>
    <row r="398" spans="14:16" ht="25.5">
      <c r="O398"/>
      <c r="P398" s="238" t="s">
        <v>777</v>
      </c>
    </row>
    <row r="399" spans="14:16" ht="63.75">
      <c r="O399"/>
      <c r="P399" s="238" t="s">
        <v>778</v>
      </c>
    </row>
    <row r="400" spans="14:16" ht="114.75">
      <c r="O400"/>
      <c r="P400" s="238" t="s">
        <v>779</v>
      </c>
    </row>
    <row r="401" spans="15:16" ht="114.75">
      <c r="O401"/>
      <c r="P401" s="238" t="s">
        <v>780</v>
      </c>
    </row>
    <row r="402" spans="15:16" ht="63.75">
      <c r="O402"/>
      <c r="P402" s="238" t="s">
        <v>781</v>
      </c>
    </row>
    <row r="403" spans="15:16" ht="25.5">
      <c r="O403"/>
      <c r="P403" s="238" t="s">
        <v>782</v>
      </c>
    </row>
    <row r="404" spans="15:16" ht="89.25">
      <c r="O404"/>
      <c r="P404" s="238" t="s">
        <v>783</v>
      </c>
    </row>
    <row r="405" spans="15:16" ht="38.25">
      <c r="O405"/>
      <c r="P405" s="238" t="s">
        <v>784</v>
      </c>
    </row>
    <row r="406" spans="15:16" ht="38.25">
      <c r="O406"/>
      <c r="P406" s="238" t="s">
        <v>785</v>
      </c>
    </row>
    <row r="407" spans="15:16" ht="63.75">
      <c r="O407"/>
      <c r="P407" s="238" t="s">
        <v>786</v>
      </c>
    </row>
    <row r="408" spans="15:16" ht="25.5">
      <c r="O408"/>
      <c r="P408" s="238" t="s">
        <v>787</v>
      </c>
    </row>
    <row r="409" spans="15:16" ht="63.75">
      <c r="O409"/>
      <c r="P409" s="238" t="s">
        <v>788</v>
      </c>
    </row>
    <row r="410" spans="15:16" ht="63.75">
      <c r="O410"/>
      <c r="P410" s="238" t="s">
        <v>789</v>
      </c>
    </row>
    <row r="411" spans="15:16" ht="38.25">
      <c r="O411"/>
      <c r="P411" s="238" t="s">
        <v>790</v>
      </c>
    </row>
    <row r="412" spans="15:16" ht="38.25">
      <c r="O412"/>
      <c r="P412" s="238" t="s">
        <v>791</v>
      </c>
    </row>
    <row r="413" spans="15:16" ht="38.25">
      <c r="O413"/>
      <c r="P413" s="238" t="s">
        <v>792</v>
      </c>
    </row>
    <row r="414" spans="15:16" ht="25.5">
      <c r="O414"/>
      <c r="P414" s="238" t="s">
        <v>793</v>
      </c>
    </row>
    <row r="415" spans="15:16" ht="51">
      <c r="O415"/>
      <c r="P415" s="238" t="s">
        <v>794</v>
      </c>
    </row>
    <row r="416" spans="15:16" ht="51">
      <c r="O416"/>
      <c r="P416" s="238" t="s">
        <v>795</v>
      </c>
    </row>
    <row r="417" spans="15:16" ht="51">
      <c r="O417"/>
      <c r="P417" s="238" t="s">
        <v>796</v>
      </c>
    </row>
    <row r="418" spans="15:16" ht="114.75">
      <c r="O418"/>
      <c r="P418" s="238" t="s">
        <v>797</v>
      </c>
    </row>
    <row r="419" spans="15:16" ht="63.75">
      <c r="O419"/>
      <c r="P419" s="238" t="s">
        <v>798</v>
      </c>
    </row>
    <row r="420" spans="15:16" ht="76.5">
      <c r="O420"/>
      <c r="P420" s="238" t="s">
        <v>799</v>
      </c>
    </row>
    <row r="421" spans="15:16" ht="38.25">
      <c r="O421"/>
      <c r="P421" s="238" t="s">
        <v>800</v>
      </c>
    </row>
    <row r="422" spans="15:16" ht="76.5">
      <c r="O422"/>
      <c r="P422" s="238" t="s">
        <v>801</v>
      </c>
    </row>
    <row r="423" spans="15:16" ht="51">
      <c r="O423"/>
      <c r="P423" s="238" t="s">
        <v>802</v>
      </c>
    </row>
    <row r="424" spans="15:16" ht="114.75">
      <c r="O424"/>
      <c r="P424" s="239" t="s">
        <v>803</v>
      </c>
    </row>
    <row r="425" spans="15:16" ht="63.75">
      <c r="O425"/>
      <c r="P425" s="238" t="s">
        <v>804</v>
      </c>
    </row>
    <row r="426" spans="15:16" ht="38.25">
      <c r="O426"/>
      <c r="P426" s="238" t="s">
        <v>805</v>
      </c>
    </row>
    <row r="427" spans="15:16" ht="114.75">
      <c r="O427"/>
      <c r="P427" s="243" t="s">
        <v>806</v>
      </c>
    </row>
    <row r="428" spans="15:16" ht="63.75">
      <c r="O428"/>
      <c r="P428" s="238" t="s">
        <v>807</v>
      </c>
    </row>
    <row r="429" spans="15:16" ht="89.25">
      <c r="O429"/>
      <c r="P429" s="238" t="s">
        <v>808</v>
      </c>
    </row>
    <row r="430" spans="15:16" ht="63.75">
      <c r="O430"/>
      <c r="P430" s="238" t="s">
        <v>809</v>
      </c>
    </row>
    <row r="431" spans="15:16" ht="63.75">
      <c r="O431"/>
      <c r="P431" s="238" t="s">
        <v>810</v>
      </c>
    </row>
    <row r="432" spans="15:16" ht="51">
      <c r="O432"/>
      <c r="P432" s="238" t="s">
        <v>811</v>
      </c>
    </row>
    <row r="433" spans="15:16" ht="102">
      <c r="O433"/>
      <c r="P433" s="238" t="s">
        <v>812</v>
      </c>
    </row>
    <row r="434" spans="15:16" ht="51">
      <c r="O434"/>
      <c r="P434" s="238" t="s">
        <v>813</v>
      </c>
    </row>
    <row r="435" spans="15:16" ht="51">
      <c r="O435"/>
      <c r="P435" s="238" t="s">
        <v>814</v>
      </c>
    </row>
    <row r="436" spans="15:16" ht="51">
      <c r="O436"/>
      <c r="P436" s="238" t="s">
        <v>815</v>
      </c>
    </row>
    <row r="437" spans="15:16" ht="63.75">
      <c r="O437"/>
      <c r="P437" s="238" t="s">
        <v>816</v>
      </c>
    </row>
    <row r="438" spans="15:16" ht="38.25">
      <c r="O438"/>
      <c r="P438" s="238" t="s">
        <v>817</v>
      </c>
    </row>
    <row r="439" spans="15:16" ht="63.75">
      <c r="O439"/>
      <c r="P439" s="238" t="s">
        <v>818</v>
      </c>
    </row>
    <row r="440" spans="15:16" ht="38.25">
      <c r="O440"/>
      <c r="P440" s="238" t="s">
        <v>819</v>
      </c>
    </row>
    <row r="441" spans="15:16" ht="63.75">
      <c r="O441"/>
      <c r="P441" s="238" t="s">
        <v>820</v>
      </c>
    </row>
    <row r="442" spans="15:16" ht="89.25">
      <c r="O442"/>
      <c r="P442" s="238" t="s">
        <v>821</v>
      </c>
    </row>
    <row r="443" spans="15:16" ht="89.25">
      <c r="O443"/>
      <c r="P443" s="238" t="s">
        <v>822</v>
      </c>
    </row>
    <row r="444" spans="15:16" ht="89.25">
      <c r="O444"/>
      <c r="P444" s="238" t="s">
        <v>823</v>
      </c>
    </row>
    <row r="445" spans="15:16" ht="63.75">
      <c r="O445"/>
      <c r="P445" s="238" t="s">
        <v>824</v>
      </c>
    </row>
    <row r="446" spans="15:16" ht="38.25">
      <c r="O446"/>
      <c r="P446" s="238" t="s">
        <v>825</v>
      </c>
    </row>
    <row r="447" spans="15:16" ht="51">
      <c r="O447"/>
      <c r="P447" s="238" t="s">
        <v>826</v>
      </c>
    </row>
    <row r="448" spans="15:16" ht="38.25">
      <c r="O448"/>
      <c r="P448" s="238" t="s">
        <v>827</v>
      </c>
    </row>
    <row r="449" spans="15:16" ht="63.75">
      <c r="O449"/>
      <c r="P449" s="238" t="s">
        <v>828</v>
      </c>
    </row>
    <row r="450" spans="15:16" ht="63.75">
      <c r="O450"/>
      <c r="P450" s="238" t="s">
        <v>829</v>
      </c>
    </row>
    <row r="451" spans="15:16" ht="25.5">
      <c r="O451"/>
      <c r="P451" s="238" t="s">
        <v>830</v>
      </c>
    </row>
    <row r="452" spans="15:16" ht="63.75">
      <c r="O452"/>
      <c r="P452" s="238" t="s">
        <v>831</v>
      </c>
    </row>
    <row r="453" spans="15:16" ht="38.25">
      <c r="O453"/>
      <c r="P453" s="238" t="s">
        <v>832</v>
      </c>
    </row>
    <row r="454" spans="15:16" ht="38.25">
      <c r="O454"/>
      <c r="P454" s="238" t="s">
        <v>833</v>
      </c>
    </row>
    <row r="455" spans="15:16" ht="38.25">
      <c r="O455"/>
      <c r="P455" s="238" t="s">
        <v>834</v>
      </c>
    </row>
    <row r="456" spans="15:16" ht="51">
      <c r="O456"/>
      <c r="P456" s="238" t="s">
        <v>835</v>
      </c>
    </row>
    <row r="457" spans="15:16" ht="51">
      <c r="O457"/>
      <c r="P457" s="238" t="s">
        <v>836</v>
      </c>
    </row>
    <row r="458" spans="15:16" ht="51">
      <c r="O458"/>
      <c r="P458" s="238" t="s">
        <v>837</v>
      </c>
    </row>
    <row r="459" spans="15:16" ht="51">
      <c r="O459"/>
      <c r="P459" s="238" t="s">
        <v>838</v>
      </c>
    </row>
    <row r="460" spans="15:16" ht="63.75">
      <c r="O460"/>
      <c r="P460" s="238" t="s">
        <v>839</v>
      </c>
    </row>
    <row r="461" spans="15:16" ht="38.25">
      <c r="O461"/>
      <c r="P461" s="238" t="s">
        <v>840</v>
      </c>
    </row>
    <row r="462" spans="15:16" ht="51">
      <c r="O462"/>
      <c r="P462" s="238" t="s">
        <v>841</v>
      </c>
    </row>
    <row r="463" spans="15:16" ht="38.25">
      <c r="O463"/>
      <c r="P463" s="238" t="s">
        <v>842</v>
      </c>
    </row>
    <row r="464" spans="15:16" ht="38.25">
      <c r="O464"/>
      <c r="P464" s="238" t="s">
        <v>843</v>
      </c>
    </row>
    <row r="465" spans="15:16" ht="102">
      <c r="O465"/>
      <c r="P465" s="238" t="s">
        <v>844</v>
      </c>
    </row>
    <row r="466" spans="15:16" ht="89.25">
      <c r="O466"/>
      <c r="P466" s="238" t="s">
        <v>845</v>
      </c>
    </row>
    <row r="467" spans="15:16">
      <c r="O467"/>
      <c r="P467" s="238" t="s">
        <v>846</v>
      </c>
    </row>
    <row r="468" spans="15:16" ht="38.25">
      <c r="O468"/>
      <c r="P468" s="238" t="s">
        <v>847</v>
      </c>
    </row>
    <row r="469" spans="15:16" ht="63.75">
      <c r="O469"/>
      <c r="P469" s="238" t="s">
        <v>848</v>
      </c>
    </row>
    <row r="470" spans="15:16" ht="25.5">
      <c r="O470"/>
      <c r="P470" s="243" t="s">
        <v>849</v>
      </c>
    </row>
    <row r="471" spans="15:16" ht="38.25">
      <c r="O471"/>
      <c r="P471" s="238" t="s">
        <v>850</v>
      </c>
    </row>
    <row r="472" spans="15:16" ht="165.75">
      <c r="O472"/>
      <c r="P472" s="238" t="s">
        <v>851</v>
      </c>
    </row>
    <row r="473" spans="15:16" ht="63.75">
      <c r="O473"/>
      <c r="P473" s="238" t="s">
        <v>852</v>
      </c>
    </row>
    <row r="474" spans="15:16" ht="76.5">
      <c r="O474"/>
      <c r="P474" s="238" t="s">
        <v>853</v>
      </c>
    </row>
    <row r="475" spans="15:16" ht="63.75">
      <c r="O475"/>
      <c r="P475" s="238" t="s">
        <v>854</v>
      </c>
    </row>
    <row r="476" spans="15:16" ht="38.25">
      <c r="O476"/>
      <c r="P476" s="238" t="s">
        <v>855</v>
      </c>
    </row>
    <row r="477" spans="15:16" ht="89.25">
      <c r="O477"/>
      <c r="P477" s="238" t="s">
        <v>856</v>
      </c>
    </row>
    <row r="478" spans="15:16" ht="38.25">
      <c r="O478"/>
      <c r="P478" s="238" t="s">
        <v>857</v>
      </c>
    </row>
    <row r="479" spans="15:16" ht="63.75">
      <c r="O479"/>
      <c r="P479" s="238" t="s">
        <v>858</v>
      </c>
    </row>
    <row r="480" spans="15:16" ht="25.5">
      <c r="O480"/>
      <c r="P480" s="238" t="s">
        <v>859</v>
      </c>
    </row>
    <row r="481" spans="15:16" ht="63.75">
      <c r="O481"/>
      <c r="P481" s="238" t="s">
        <v>860</v>
      </c>
    </row>
    <row r="482" spans="15:16" ht="89.25">
      <c r="O482"/>
      <c r="P482" s="238" t="s">
        <v>861</v>
      </c>
    </row>
    <row r="483" spans="15:16" ht="51">
      <c r="O483"/>
      <c r="P483" s="238" t="s">
        <v>862</v>
      </c>
    </row>
    <row r="484" spans="15:16" ht="25.5">
      <c r="O484"/>
      <c r="P484" s="238" t="s">
        <v>863</v>
      </c>
    </row>
    <row r="485" spans="15:16" ht="76.5">
      <c r="O485"/>
      <c r="P485" s="238" t="s">
        <v>864</v>
      </c>
    </row>
    <row r="486" spans="15:16" ht="114.75">
      <c r="O486"/>
      <c r="P486" s="238" t="s">
        <v>865</v>
      </c>
    </row>
    <row r="487" spans="15:16" ht="153">
      <c r="O487"/>
      <c r="P487" s="238" t="s">
        <v>866</v>
      </c>
    </row>
    <row r="488" spans="15:16" ht="89.25">
      <c r="O488"/>
      <c r="P488" s="238" t="s">
        <v>867</v>
      </c>
    </row>
    <row r="489" spans="15:16" ht="89.25">
      <c r="O489"/>
      <c r="P489" s="238" t="s">
        <v>868</v>
      </c>
    </row>
    <row r="490" spans="15:16" ht="102">
      <c r="O490"/>
      <c r="P490" s="238" t="s">
        <v>869</v>
      </c>
    </row>
    <row r="491" spans="15:16" ht="38.25">
      <c r="O491"/>
      <c r="P491" s="238" t="s">
        <v>870</v>
      </c>
    </row>
    <row r="492" spans="15:16" ht="204">
      <c r="O492"/>
      <c r="P492" s="238" t="s">
        <v>871</v>
      </c>
    </row>
    <row r="493" spans="15:16" ht="63.75">
      <c r="O493"/>
      <c r="P493" s="238" t="s">
        <v>872</v>
      </c>
    </row>
    <row r="494" spans="15:16" ht="165.75">
      <c r="O494"/>
      <c r="P494" s="238" t="s">
        <v>873</v>
      </c>
    </row>
    <row r="495" spans="15:16" ht="114.75">
      <c r="O495"/>
      <c r="P495" s="238" t="s">
        <v>874</v>
      </c>
    </row>
    <row r="496" spans="15:16" ht="51">
      <c r="O496"/>
      <c r="P496" s="238" t="s">
        <v>875</v>
      </c>
    </row>
    <row r="497" spans="15:16" ht="204">
      <c r="O497"/>
      <c r="P497" s="238" t="s">
        <v>876</v>
      </c>
    </row>
    <row r="498" spans="15:16" ht="63.75">
      <c r="O498"/>
      <c r="P498" s="241" t="s">
        <v>877</v>
      </c>
    </row>
    <row r="499" spans="15:16" ht="25.5">
      <c r="O499"/>
      <c r="P499" s="238" t="s">
        <v>575</v>
      </c>
    </row>
    <row r="500" spans="15:16" ht="51">
      <c r="O500"/>
      <c r="P500" s="238" t="s">
        <v>878</v>
      </c>
    </row>
    <row r="501" spans="15:16" ht="63.75">
      <c r="O501"/>
      <c r="P501" s="238" t="s">
        <v>879</v>
      </c>
    </row>
    <row r="502" spans="15:16" ht="63.75">
      <c r="O502"/>
      <c r="P502" s="238" t="s">
        <v>880</v>
      </c>
    </row>
    <row r="503" spans="15:16" ht="114.75">
      <c r="O503"/>
      <c r="P503" s="238" t="s">
        <v>881</v>
      </c>
    </row>
    <row r="504" spans="15:16" ht="63.75">
      <c r="O504"/>
      <c r="P504" s="238" t="s">
        <v>882</v>
      </c>
    </row>
    <row r="505" spans="15:16" ht="102">
      <c r="O505"/>
      <c r="P505" s="238" t="s">
        <v>883</v>
      </c>
    </row>
    <row r="506" spans="15:16" ht="127.5">
      <c r="O506"/>
      <c r="P506" s="238" t="s">
        <v>884</v>
      </c>
    </row>
    <row r="507" spans="15:16" ht="51">
      <c r="O507"/>
      <c r="P507" s="241" t="s">
        <v>885</v>
      </c>
    </row>
    <row r="508" spans="15:16" ht="51">
      <c r="O508"/>
      <c r="P508" s="238" t="s">
        <v>886</v>
      </c>
    </row>
    <row r="509" spans="15:16" ht="38.25">
      <c r="O509"/>
      <c r="P509" s="238" t="s">
        <v>887</v>
      </c>
    </row>
    <row r="510" spans="15:16" ht="25.5">
      <c r="O510"/>
      <c r="P510" s="238" t="s">
        <v>888</v>
      </c>
    </row>
    <row r="511" spans="15:16" ht="89.25">
      <c r="O511"/>
      <c r="P511" s="238" t="s">
        <v>602</v>
      </c>
    </row>
    <row r="512" spans="15:16" ht="76.5">
      <c r="O512"/>
      <c r="P512" s="238" t="s">
        <v>889</v>
      </c>
    </row>
    <row r="513" spans="15:16" ht="51">
      <c r="O513"/>
      <c r="P513" s="238" t="s">
        <v>890</v>
      </c>
    </row>
    <row r="514" spans="15:16" ht="76.5">
      <c r="O514"/>
      <c r="P514" s="238" t="s">
        <v>891</v>
      </c>
    </row>
    <row r="515" spans="15:16" ht="76.5">
      <c r="O515"/>
      <c r="P515" s="238" t="s">
        <v>892</v>
      </c>
    </row>
    <row r="516" spans="15:16" ht="140.25">
      <c r="O516"/>
      <c r="P516" s="238" t="s">
        <v>893</v>
      </c>
    </row>
    <row r="517" spans="15:16" ht="89.25">
      <c r="O517"/>
      <c r="P517" s="238" t="s">
        <v>894</v>
      </c>
    </row>
    <row r="518" spans="15:16" ht="140.25">
      <c r="O518"/>
      <c r="P518" s="238" t="s">
        <v>895</v>
      </c>
    </row>
    <row r="519" spans="15:16" ht="63.75">
      <c r="O519"/>
      <c r="P519" s="238" t="s">
        <v>896</v>
      </c>
    </row>
    <row r="520" spans="15:16" ht="102">
      <c r="O520"/>
      <c r="P520" s="238" t="s">
        <v>897</v>
      </c>
    </row>
    <row r="521" spans="15:16" ht="89.25">
      <c r="O521"/>
      <c r="P521" s="238" t="s">
        <v>898</v>
      </c>
    </row>
    <row r="522" spans="15:16" ht="140.25">
      <c r="O522"/>
      <c r="P522" s="238" t="s">
        <v>899</v>
      </c>
    </row>
    <row r="523" spans="15:16" ht="89.25">
      <c r="O523"/>
      <c r="P523" s="238" t="s">
        <v>900</v>
      </c>
    </row>
    <row r="524" spans="15:16" ht="89.25">
      <c r="O524"/>
      <c r="P524" s="238" t="s">
        <v>901</v>
      </c>
    </row>
    <row r="525" spans="15:16" ht="102">
      <c r="O525"/>
      <c r="P525" s="238" t="s">
        <v>902</v>
      </c>
    </row>
    <row r="526" spans="15:16" ht="102">
      <c r="O526"/>
      <c r="P526" s="238" t="s">
        <v>903</v>
      </c>
    </row>
    <row r="527" spans="15:16" ht="102">
      <c r="O527"/>
      <c r="P527" s="238" t="s">
        <v>904</v>
      </c>
    </row>
    <row r="528" spans="15:16" ht="102">
      <c r="O528"/>
      <c r="P528" s="238" t="s">
        <v>905</v>
      </c>
    </row>
    <row r="529" spans="15:16" ht="63.75">
      <c r="O529"/>
      <c r="P529" s="238" t="s">
        <v>906</v>
      </c>
    </row>
    <row r="530" spans="15:16" ht="76.5">
      <c r="O530"/>
      <c r="P530" s="238" t="s">
        <v>907</v>
      </c>
    </row>
    <row r="531" spans="15:16" ht="63.75">
      <c r="O531"/>
      <c r="P531" s="238" t="s">
        <v>908</v>
      </c>
    </row>
    <row r="532" spans="15:16" ht="63.75">
      <c r="O532"/>
      <c r="P532" s="238" t="s">
        <v>909</v>
      </c>
    </row>
    <row r="533" spans="15:16" ht="76.5">
      <c r="O533"/>
      <c r="P533" s="238" t="s">
        <v>910</v>
      </c>
    </row>
    <row r="534" spans="15:16" ht="38.25">
      <c r="O534"/>
      <c r="P534" s="238" t="s">
        <v>911</v>
      </c>
    </row>
    <row r="535" spans="15:16" ht="102">
      <c r="O535"/>
      <c r="P535" s="238" t="s">
        <v>912</v>
      </c>
    </row>
    <row r="536" spans="15:16" ht="38.25">
      <c r="O536"/>
      <c r="P536" s="238" t="s">
        <v>913</v>
      </c>
    </row>
    <row r="537" spans="15:16" ht="140.25">
      <c r="O537"/>
      <c r="P537" s="238" t="s">
        <v>914</v>
      </c>
    </row>
    <row r="538" spans="15:16" ht="25.5">
      <c r="O538"/>
      <c r="P538" s="238" t="s">
        <v>915</v>
      </c>
    </row>
    <row r="539" spans="15:16" ht="76.5">
      <c r="O539"/>
      <c r="P539" s="238" t="s">
        <v>916</v>
      </c>
    </row>
    <row r="540" spans="15:16" ht="38.25">
      <c r="O540"/>
      <c r="P540" s="238" t="s">
        <v>664</v>
      </c>
    </row>
    <row r="541" spans="15:16" ht="38.25">
      <c r="O541"/>
      <c r="P541" s="238" t="s">
        <v>917</v>
      </c>
    </row>
    <row r="542" spans="15:16" ht="38.25">
      <c r="O542"/>
      <c r="P542" s="238" t="s">
        <v>918</v>
      </c>
    </row>
    <row r="543" spans="15:16" ht="63.75">
      <c r="O543"/>
      <c r="P543" s="238" t="s">
        <v>919</v>
      </c>
    </row>
    <row r="544" spans="15:16" ht="51">
      <c r="O544"/>
      <c r="P544" s="238" t="s">
        <v>920</v>
      </c>
    </row>
    <row r="545" spans="15:16">
      <c r="O545"/>
      <c r="P545" s="238" t="s">
        <v>921</v>
      </c>
    </row>
    <row r="546" spans="15:16" ht="25.5">
      <c r="O546"/>
      <c r="P546" s="238" t="s">
        <v>922</v>
      </c>
    </row>
    <row r="547" spans="15:16" ht="76.5">
      <c r="O547"/>
      <c r="P547" s="238" t="s">
        <v>923</v>
      </c>
    </row>
    <row r="548" spans="15:16" ht="25.5">
      <c r="O548"/>
      <c r="P548" s="238" t="s">
        <v>924</v>
      </c>
    </row>
    <row r="549" spans="15:16" ht="76.5">
      <c r="O549"/>
      <c r="P549" s="238" t="s">
        <v>925</v>
      </c>
    </row>
    <row r="550" spans="15:16" ht="76.5">
      <c r="O550"/>
      <c r="P550" s="238" t="s">
        <v>926</v>
      </c>
    </row>
    <row r="551" spans="15:16" ht="25.5">
      <c r="O551"/>
      <c r="P551" s="238" t="s">
        <v>927</v>
      </c>
    </row>
    <row r="552" spans="15:16" ht="25.5">
      <c r="O552"/>
      <c r="P552" s="238" t="s">
        <v>928</v>
      </c>
    </row>
    <row r="553" spans="15:16" ht="51">
      <c r="O553"/>
      <c r="P553" s="238" t="s">
        <v>929</v>
      </c>
    </row>
    <row r="554" spans="15:16" ht="25.5">
      <c r="O554"/>
      <c r="P554" s="238" t="s">
        <v>930</v>
      </c>
    </row>
    <row r="555" spans="15:16" ht="38.25">
      <c r="O555"/>
      <c r="P555" s="238" t="s">
        <v>931</v>
      </c>
    </row>
    <row r="556" spans="15:16" ht="51">
      <c r="O556"/>
      <c r="P556" s="238" t="s">
        <v>932</v>
      </c>
    </row>
    <row r="557" spans="15:16" ht="89.25">
      <c r="O557"/>
      <c r="P557" s="238" t="s">
        <v>933</v>
      </c>
    </row>
    <row r="558" spans="15:16" ht="38.25">
      <c r="O558"/>
      <c r="P558" s="238" t="s">
        <v>934</v>
      </c>
    </row>
    <row r="559" spans="15:16" ht="127.5">
      <c r="O559"/>
      <c r="P559" s="238" t="s">
        <v>935</v>
      </c>
    </row>
    <row r="560" spans="15:16" ht="114.75">
      <c r="O560"/>
      <c r="P560" s="238" t="s">
        <v>936</v>
      </c>
    </row>
    <row r="561" spans="15:16" ht="76.5">
      <c r="O561"/>
      <c r="P561" s="238" t="s">
        <v>937</v>
      </c>
    </row>
    <row r="562" spans="15:16" ht="76.5">
      <c r="O562"/>
      <c r="P562" s="238" t="s">
        <v>938</v>
      </c>
    </row>
    <row r="563" spans="15:16" ht="51">
      <c r="O563"/>
      <c r="P563" s="238" t="s">
        <v>939</v>
      </c>
    </row>
    <row r="564" spans="15:16" ht="102">
      <c r="O564"/>
      <c r="P564" s="238" t="s">
        <v>940</v>
      </c>
    </row>
    <row r="565" spans="15:16" ht="51">
      <c r="O565"/>
      <c r="P565" s="238" t="s">
        <v>707</v>
      </c>
    </row>
    <row r="566" spans="15:16" ht="25.5">
      <c r="O566"/>
      <c r="P566" s="238" t="s">
        <v>941</v>
      </c>
    </row>
    <row r="567" spans="15:16">
      <c r="O567"/>
      <c r="P567" s="238" t="s">
        <v>942</v>
      </c>
    </row>
    <row r="568" spans="15:16" ht="63.75">
      <c r="O568"/>
      <c r="P568" s="238" t="s">
        <v>943</v>
      </c>
    </row>
    <row r="569" spans="15:16" ht="38.25">
      <c r="O569"/>
      <c r="P569" s="238" t="s">
        <v>944</v>
      </c>
    </row>
    <row r="570" spans="15:16" ht="51">
      <c r="O570"/>
      <c r="P570" s="238" t="s">
        <v>945</v>
      </c>
    </row>
    <row r="571" spans="15:16" ht="89.25">
      <c r="O571"/>
      <c r="P571" s="238" t="s">
        <v>946</v>
      </c>
    </row>
    <row r="572" spans="15:16" ht="25.5">
      <c r="O572"/>
      <c r="P572" s="238" t="s">
        <v>947</v>
      </c>
    </row>
    <row r="573" spans="15:16" ht="51">
      <c r="O573"/>
      <c r="P573" s="238" t="s">
        <v>948</v>
      </c>
    </row>
    <row r="574" spans="15:16" ht="89.25">
      <c r="O574"/>
      <c r="P574" s="238" t="s">
        <v>949</v>
      </c>
    </row>
    <row r="575" spans="15:16" ht="76.5">
      <c r="O575"/>
      <c r="P575" s="238" t="s">
        <v>950</v>
      </c>
    </row>
    <row r="576" spans="15:16" ht="76.5">
      <c r="O576"/>
      <c r="P576" s="238" t="s">
        <v>951</v>
      </c>
    </row>
    <row r="577" spans="15:16" ht="127.5">
      <c r="O577"/>
      <c r="P577" s="238" t="s">
        <v>952</v>
      </c>
    </row>
    <row r="578" spans="15:16" ht="63.75">
      <c r="O578"/>
      <c r="P578" s="240" t="s">
        <v>953</v>
      </c>
    </row>
    <row r="579" spans="15:16">
      <c r="O579"/>
      <c r="P579" s="238" t="s">
        <v>954</v>
      </c>
    </row>
    <row r="580" spans="15:16">
      <c r="O580"/>
      <c r="P580" s="238" t="s">
        <v>955</v>
      </c>
    </row>
    <row r="581" spans="15:16" ht="25.5">
      <c r="O581"/>
      <c r="P581" s="238" t="s">
        <v>956</v>
      </c>
    </row>
    <row r="582" spans="15:16" ht="63.75">
      <c r="O582"/>
      <c r="P582" s="241" t="s">
        <v>957</v>
      </c>
    </row>
    <row r="583" spans="15:16" ht="25.5">
      <c r="O583"/>
      <c r="P583" s="238" t="s">
        <v>958</v>
      </c>
    </row>
    <row r="584" spans="15:16" ht="76.5">
      <c r="O584"/>
      <c r="P584" s="238" t="s">
        <v>734</v>
      </c>
    </row>
    <row r="585" spans="15:16" ht="38.25">
      <c r="O585"/>
      <c r="P585" s="238" t="s">
        <v>959</v>
      </c>
    </row>
    <row r="586" spans="15:16" ht="63.75">
      <c r="O586"/>
      <c r="P586" s="238" t="s">
        <v>960</v>
      </c>
    </row>
    <row r="587" spans="15:16" ht="38.25">
      <c r="O587"/>
      <c r="P587" s="238" t="s">
        <v>961</v>
      </c>
    </row>
    <row r="588" spans="15:16" ht="51">
      <c r="O588"/>
      <c r="P588" s="238" t="s">
        <v>962</v>
      </c>
    </row>
    <row r="589" spans="15:16">
      <c r="O589"/>
      <c r="P589" s="238" t="s">
        <v>963</v>
      </c>
    </row>
    <row r="590" spans="15:16" ht="76.5">
      <c r="O590"/>
      <c r="P590" s="238" t="s">
        <v>964</v>
      </c>
    </row>
    <row r="591" spans="15:16" ht="51">
      <c r="O591"/>
      <c r="P591" s="238" t="s">
        <v>965</v>
      </c>
    </row>
    <row r="592" spans="15:16" ht="25.5">
      <c r="O592"/>
      <c r="P592" s="238" t="s">
        <v>966</v>
      </c>
    </row>
    <row r="593" spans="15:16" ht="38.25">
      <c r="O593"/>
      <c r="P593" s="238" t="s">
        <v>967</v>
      </c>
    </row>
    <row r="594" spans="15:16" ht="25.5">
      <c r="O594"/>
      <c r="P594" s="238" t="s">
        <v>968</v>
      </c>
    </row>
    <row r="595" spans="15:16" ht="38.25">
      <c r="O595"/>
      <c r="P595" s="238" t="s">
        <v>969</v>
      </c>
    </row>
    <row r="596" spans="15:16" ht="89.25">
      <c r="O596"/>
      <c r="P596" s="238" t="s">
        <v>970</v>
      </c>
    </row>
    <row r="597" spans="15:16" ht="38.25">
      <c r="O597"/>
      <c r="P597" s="238" t="s">
        <v>971</v>
      </c>
    </row>
    <row r="598" spans="15:16" ht="25.5">
      <c r="O598"/>
      <c r="P598" s="238" t="s">
        <v>972</v>
      </c>
    </row>
    <row r="599" spans="15:16" ht="25.5">
      <c r="O599"/>
      <c r="P599" s="238" t="s">
        <v>973</v>
      </c>
    </row>
    <row r="600" spans="15:16" ht="51">
      <c r="O600"/>
      <c r="P600" s="238" t="s">
        <v>974</v>
      </c>
    </row>
    <row r="601" spans="15:16" ht="51">
      <c r="O601"/>
      <c r="P601" s="238" t="s">
        <v>975</v>
      </c>
    </row>
    <row r="602" spans="15:16" ht="38.25">
      <c r="O602" t="s">
        <v>2596</v>
      </c>
      <c r="P602" s="238" t="s">
        <v>976</v>
      </c>
    </row>
    <row r="603" spans="15:16" ht="38.25">
      <c r="O603"/>
      <c r="P603" s="238" t="s">
        <v>977</v>
      </c>
    </row>
    <row r="604" spans="15:16" ht="63.75">
      <c r="O604"/>
      <c r="P604" s="238" t="s">
        <v>978</v>
      </c>
    </row>
    <row r="605" spans="15:16" ht="25.5">
      <c r="O605"/>
      <c r="P605" s="238" t="s">
        <v>979</v>
      </c>
    </row>
    <row r="606" spans="15:16" ht="38.25">
      <c r="O606"/>
      <c r="P606" s="238" t="s">
        <v>980</v>
      </c>
    </row>
    <row r="607" spans="15:16" ht="38.25">
      <c r="O607"/>
      <c r="P607" s="238" t="s">
        <v>833</v>
      </c>
    </row>
    <row r="608" spans="15:16" ht="51">
      <c r="O608"/>
      <c r="P608" s="238" t="s">
        <v>835</v>
      </c>
    </row>
    <row r="609" spans="15:16" ht="51">
      <c r="O609"/>
      <c r="P609" s="238" t="s">
        <v>981</v>
      </c>
    </row>
    <row r="610" spans="15:16" ht="38.25">
      <c r="O610"/>
      <c r="P610" s="238" t="s">
        <v>847</v>
      </c>
    </row>
    <row r="611" spans="15:16" ht="76.5">
      <c r="O611"/>
      <c r="P611" s="238" t="s">
        <v>982</v>
      </c>
    </row>
    <row r="612" spans="15:16" ht="51">
      <c r="O612"/>
      <c r="P612" s="238" t="s">
        <v>983</v>
      </c>
    </row>
    <row r="613" spans="15:16" ht="102">
      <c r="O613"/>
      <c r="P613" s="238" t="s">
        <v>984</v>
      </c>
    </row>
    <row r="614" spans="15:16" ht="51">
      <c r="O614"/>
      <c r="P614" s="238" t="s">
        <v>985</v>
      </c>
    </row>
    <row r="615" spans="15:16" ht="25.5">
      <c r="O615"/>
      <c r="P615" s="238" t="s">
        <v>986</v>
      </c>
    </row>
    <row r="616" spans="15:16" ht="63.75">
      <c r="O616"/>
      <c r="P616" s="238" t="s">
        <v>987</v>
      </c>
    </row>
    <row r="617" spans="15:16" ht="38.25">
      <c r="O617"/>
      <c r="P617" s="238" t="s">
        <v>988</v>
      </c>
    </row>
    <row r="618" spans="15:16" ht="191.25">
      <c r="O618"/>
      <c r="P618" s="238" t="s">
        <v>989</v>
      </c>
    </row>
    <row r="619" spans="15:16" ht="63.75">
      <c r="O619"/>
      <c r="P619" s="238" t="s">
        <v>990</v>
      </c>
    </row>
    <row r="620" spans="15:16" ht="38.25">
      <c r="O620"/>
      <c r="P620" s="238" t="s">
        <v>991</v>
      </c>
    </row>
    <row r="621" spans="15:16" ht="63.75">
      <c r="O621"/>
      <c r="P621" s="238" t="s">
        <v>992</v>
      </c>
    </row>
    <row r="622" spans="15:16" ht="102">
      <c r="O622"/>
      <c r="P622" s="238" t="s">
        <v>993</v>
      </c>
    </row>
    <row r="623" spans="15:16" ht="63.75">
      <c r="O623"/>
      <c r="P623" s="238" t="s">
        <v>994</v>
      </c>
    </row>
    <row r="624" spans="15:16" ht="38.25">
      <c r="O624"/>
      <c r="P624" s="238" t="s">
        <v>995</v>
      </c>
    </row>
    <row r="625" spans="15:16" ht="63.75">
      <c r="O625"/>
      <c r="P625" s="238" t="s">
        <v>996</v>
      </c>
    </row>
    <row r="626" spans="15:16" ht="51">
      <c r="O626"/>
      <c r="P626" s="238" t="s">
        <v>997</v>
      </c>
    </row>
    <row r="627" spans="15:16" ht="63.75">
      <c r="O627"/>
      <c r="P627" s="238" t="s">
        <v>998</v>
      </c>
    </row>
    <row r="628" spans="15:16" ht="38.25">
      <c r="O628"/>
      <c r="P628" s="238" t="s">
        <v>999</v>
      </c>
    </row>
    <row r="629" spans="15:16" ht="51">
      <c r="O629"/>
      <c r="P629" s="238" t="s">
        <v>1000</v>
      </c>
    </row>
    <row r="630" spans="15:16" ht="25.5">
      <c r="O630"/>
      <c r="P630" s="238" t="s">
        <v>1001</v>
      </c>
    </row>
    <row r="631" spans="15:16" ht="102">
      <c r="O631"/>
      <c r="P631" s="238" t="s">
        <v>1002</v>
      </c>
    </row>
    <row r="632" spans="15:16" ht="102">
      <c r="O632"/>
      <c r="P632" s="238" t="s">
        <v>1003</v>
      </c>
    </row>
    <row r="633" spans="15:16" ht="51">
      <c r="O633"/>
      <c r="P633" s="238" t="s">
        <v>1004</v>
      </c>
    </row>
    <row r="634" spans="15:16" ht="51">
      <c r="O634"/>
      <c r="P634" s="238" t="s">
        <v>1005</v>
      </c>
    </row>
    <row r="635" spans="15:16" ht="153">
      <c r="O635"/>
      <c r="P635" s="238" t="s">
        <v>1006</v>
      </c>
    </row>
    <row r="636" spans="15:16" ht="102">
      <c r="O636"/>
      <c r="P636" s="238" t="s">
        <v>1007</v>
      </c>
    </row>
    <row r="637" spans="15:16" ht="38.25">
      <c r="O637"/>
      <c r="P637" s="238" t="s">
        <v>1008</v>
      </c>
    </row>
    <row r="638" spans="15:16" ht="140.25">
      <c r="O638"/>
      <c r="P638" s="238" t="s">
        <v>1009</v>
      </c>
    </row>
    <row r="639" spans="15:16" ht="38.25">
      <c r="O639"/>
      <c r="P639" s="238" t="s">
        <v>1010</v>
      </c>
    </row>
    <row r="640" spans="15:16" ht="102">
      <c r="O640"/>
      <c r="P640" s="238" t="s">
        <v>1011</v>
      </c>
    </row>
    <row r="641" spans="15:16" ht="102">
      <c r="O641"/>
      <c r="P641" s="238" t="s">
        <v>1012</v>
      </c>
    </row>
    <row r="642" spans="15:16" ht="89.25">
      <c r="O642"/>
      <c r="P642" s="238" t="s">
        <v>1013</v>
      </c>
    </row>
    <row r="643" spans="15:16" ht="114.75">
      <c r="O643"/>
      <c r="P643" s="238" t="s">
        <v>1014</v>
      </c>
    </row>
    <row r="644" spans="15:16" ht="114.75">
      <c r="O644"/>
      <c r="P644" s="238" t="s">
        <v>1015</v>
      </c>
    </row>
    <row r="645" spans="15:16" ht="63.75">
      <c r="O645"/>
      <c r="P645" s="238" t="s">
        <v>1016</v>
      </c>
    </row>
    <row r="646" spans="15:16" ht="102">
      <c r="O646"/>
      <c r="P646" s="238" t="s">
        <v>1017</v>
      </c>
    </row>
    <row r="647" spans="15:16" ht="178.5">
      <c r="O647"/>
      <c r="P647" s="238" t="s">
        <v>1018</v>
      </c>
    </row>
    <row r="648" spans="15:16" ht="102">
      <c r="O648"/>
      <c r="P648" s="238" t="s">
        <v>1019</v>
      </c>
    </row>
    <row r="649" spans="15:16" ht="102">
      <c r="O649"/>
      <c r="P649" s="238" t="s">
        <v>1020</v>
      </c>
    </row>
    <row r="650" spans="15:16" ht="89.25">
      <c r="O650"/>
      <c r="P650" s="238" t="s">
        <v>1021</v>
      </c>
    </row>
    <row r="651" spans="15:16" ht="102">
      <c r="O651"/>
      <c r="P651" s="238" t="s">
        <v>1022</v>
      </c>
    </row>
    <row r="652" spans="15:16" ht="204">
      <c r="O652"/>
      <c r="P652" s="238" t="s">
        <v>871</v>
      </c>
    </row>
    <row r="653" spans="15:16" ht="191.25">
      <c r="O653"/>
      <c r="P653" s="238" t="s">
        <v>1023</v>
      </c>
    </row>
    <row r="654" spans="15:16" ht="114.75">
      <c r="O654"/>
      <c r="P654" s="238" t="s">
        <v>1024</v>
      </c>
    </row>
    <row r="655" spans="15:16" ht="102">
      <c r="O655"/>
      <c r="P655" s="238" t="s">
        <v>1025</v>
      </c>
    </row>
    <row r="656" spans="15:16" ht="89.25">
      <c r="O656"/>
      <c r="P656" s="238" t="s">
        <v>1026</v>
      </c>
    </row>
    <row r="657" spans="15:16" ht="178.5">
      <c r="O657"/>
      <c r="P657" s="238" t="s">
        <v>1027</v>
      </c>
    </row>
    <row r="658" spans="15:16" ht="178.5">
      <c r="O658"/>
      <c r="P658" s="238" t="s">
        <v>1028</v>
      </c>
    </row>
    <row r="659" spans="15:16" ht="89.25">
      <c r="O659"/>
      <c r="P659" s="238" t="s">
        <v>1029</v>
      </c>
    </row>
    <row r="660" spans="15:16" ht="102">
      <c r="O660"/>
      <c r="P660" s="238" t="s">
        <v>1030</v>
      </c>
    </row>
    <row r="661" spans="15:16" ht="114.75">
      <c r="O661"/>
      <c r="P661" s="238" t="s">
        <v>1031</v>
      </c>
    </row>
    <row r="662" spans="15:16" ht="114.75">
      <c r="O662"/>
      <c r="P662" s="238" t="s">
        <v>1032</v>
      </c>
    </row>
    <row r="663" spans="15:16" ht="25.5">
      <c r="O663"/>
      <c r="P663" s="238" t="s">
        <v>1033</v>
      </c>
    </row>
    <row r="664" spans="15:16" ht="25.5">
      <c r="O664"/>
      <c r="P664" s="238" t="s">
        <v>1034</v>
      </c>
    </row>
    <row r="665" spans="15:16" ht="51">
      <c r="O665"/>
      <c r="P665" s="238" t="s">
        <v>1035</v>
      </c>
    </row>
    <row r="666" spans="15:16" ht="51">
      <c r="O666"/>
      <c r="P666" s="238" t="s">
        <v>1036</v>
      </c>
    </row>
    <row r="667" spans="15:16" ht="63.75">
      <c r="O667"/>
      <c r="P667" s="244" t="s">
        <v>1037</v>
      </c>
    </row>
    <row r="668" spans="15:16" ht="51">
      <c r="O668"/>
      <c r="P668" s="238" t="s">
        <v>1038</v>
      </c>
    </row>
    <row r="669" spans="15:16" ht="63.75">
      <c r="O669"/>
      <c r="P669" s="238" t="s">
        <v>1039</v>
      </c>
    </row>
    <row r="670" spans="15:16" ht="63.75">
      <c r="O670"/>
      <c r="P670" s="238" t="s">
        <v>879</v>
      </c>
    </row>
    <row r="671" spans="15:16" ht="102">
      <c r="O671"/>
      <c r="P671" s="238" t="s">
        <v>1040</v>
      </c>
    </row>
    <row r="672" spans="15:16" ht="63.75">
      <c r="O672"/>
      <c r="P672" s="238" t="s">
        <v>1041</v>
      </c>
    </row>
    <row r="673" spans="15:16" ht="102">
      <c r="O673"/>
      <c r="P673" s="238" t="s">
        <v>1042</v>
      </c>
    </row>
    <row r="674" spans="15:16" ht="76.5">
      <c r="O674"/>
      <c r="P674" s="238" t="s">
        <v>1043</v>
      </c>
    </row>
    <row r="675" spans="15:16" ht="51">
      <c r="O675"/>
      <c r="P675" s="238" t="s">
        <v>1044</v>
      </c>
    </row>
    <row r="676" spans="15:16" ht="38.25">
      <c r="O676"/>
      <c r="P676" s="238" t="s">
        <v>1045</v>
      </c>
    </row>
    <row r="677" spans="15:16" ht="25.5">
      <c r="O677"/>
      <c r="P677" s="238" t="s">
        <v>1046</v>
      </c>
    </row>
    <row r="678" spans="15:16" ht="38.25">
      <c r="O678"/>
      <c r="P678" s="238" t="s">
        <v>1047</v>
      </c>
    </row>
    <row r="679" spans="15:16" ht="114.75">
      <c r="O679"/>
      <c r="P679" s="238" t="s">
        <v>1048</v>
      </c>
    </row>
    <row r="680" spans="15:16" ht="25.5">
      <c r="O680"/>
      <c r="P680" s="238" t="s">
        <v>1049</v>
      </c>
    </row>
    <row r="681" spans="15:16" ht="63.75">
      <c r="O681"/>
      <c r="P681" s="238" t="s">
        <v>1050</v>
      </c>
    </row>
    <row r="682" spans="15:16" ht="51">
      <c r="O682"/>
      <c r="P682" s="238" t="s">
        <v>1051</v>
      </c>
    </row>
    <row r="683" spans="15:16" ht="51">
      <c r="O683"/>
      <c r="P683" s="238" t="s">
        <v>1052</v>
      </c>
    </row>
    <row r="684" spans="15:16" ht="89.25">
      <c r="O684"/>
      <c r="P684" s="238" t="s">
        <v>1053</v>
      </c>
    </row>
    <row r="685" spans="15:16" ht="51">
      <c r="O685"/>
      <c r="P685" s="238" t="s">
        <v>1054</v>
      </c>
    </row>
    <row r="686" spans="15:16" ht="114.75">
      <c r="O686"/>
      <c r="P686" s="238" t="s">
        <v>1055</v>
      </c>
    </row>
    <row r="687" spans="15:16" ht="63.75">
      <c r="O687"/>
      <c r="P687" s="238" t="s">
        <v>1056</v>
      </c>
    </row>
    <row r="688" spans="15:16" ht="76.5">
      <c r="O688"/>
      <c r="P688" s="238" t="s">
        <v>1057</v>
      </c>
    </row>
    <row r="689" spans="15:16" ht="102">
      <c r="O689"/>
      <c r="P689" s="238" t="s">
        <v>1058</v>
      </c>
    </row>
    <row r="690" spans="15:16" ht="25.5">
      <c r="O690"/>
      <c r="P690" s="238" t="s">
        <v>1059</v>
      </c>
    </row>
    <row r="691" spans="15:16" ht="51">
      <c r="O691"/>
      <c r="P691" s="238" t="s">
        <v>1060</v>
      </c>
    </row>
    <row r="692" spans="15:16" ht="89.25">
      <c r="O692"/>
      <c r="P692" s="238" t="s">
        <v>1061</v>
      </c>
    </row>
    <row r="693" spans="15:16" ht="76.5">
      <c r="O693"/>
      <c r="P693" s="238" t="s">
        <v>1062</v>
      </c>
    </row>
    <row r="694" spans="15:16" ht="102">
      <c r="O694"/>
      <c r="P694" s="238" t="s">
        <v>1063</v>
      </c>
    </row>
    <row r="695" spans="15:16" ht="76.5">
      <c r="O695"/>
      <c r="P695" s="238" t="s">
        <v>1064</v>
      </c>
    </row>
    <row r="696" spans="15:16" ht="76.5">
      <c r="O696"/>
      <c r="P696" s="238" t="s">
        <v>1065</v>
      </c>
    </row>
    <row r="697" spans="15:16" ht="127.5">
      <c r="O697"/>
      <c r="P697" s="238" t="s">
        <v>1066</v>
      </c>
    </row>
    <row r="698" spans="15:16" ht="76.5">
      <c r="O698"/>
      <c r="P698" s="238" t="s">
        <v>1067</v>
      </c>
    </row>
    <row r="699" spans="15:16" ht="89.25">
      <c r="O699"/>
      <c r="P699" s="238" t="s">
        <v>1068</v>
      </c>
    </row>
    <row r="700" spans="15:16" ht="114.75">
      <c r="O700"/>
      <c r="P700" s="238" t="s">
        <v>1069</v>
      </c>
    </row>
    <row r="701" spans="15:16" ht="127.5">
      <c r="O701"/>
      <c r="P701" s="238" t="s">
        <v>1070</v>
      </c>
    </row>
    <row r="702" spans="15:16" ht="127.5">
      <c r="O702"/>
      <c r="P702" s="238" t="s">
        <v>1071</v>
      </c>
    </row>
    <row r="703" spans="15:16" ht="89.25">
      <c r="O703"/>
      <c r="P703" s="238" t="s">
        <v>1072</v>
      </c>
    </row>
    <row r="704" spans="15:16" ht="89.25">
      <c r="O704"/>
      <c r="P704" s="238" t="s">
        <v>1073</v>
      </c>
    </row>
    <row r="705" spans="15:16" ht="114.75">
      <c r="O705"/>
      <c r="P705" s="238" t="s">
        <v>1074</v>
      </c>
    </row>
    <row r="706" spans="15:16" ht="165.75">
      <c r="O706"/>
      <c r="P706" s="238" t="s">
        <v>1075</v>
      </c>
    </row>
    <row r="707" spans="15:16" ht="102">
      <c r="O707"/>
      <c r="P707" s="238" t="s">
        <v>1076</v>
      </c>
    </row>
    <row r="708" spans="15:16" ht="89.25">
      <c r="O708"/>
      <c r="P708" s="238" t="s">
        <v>1077</v>
      </c>
    </row>
    <row r="709" spans="15:16" ht="114.75">
      <c r="O709"/>
      <c r="P709" s="238" t="s">
        <v>1078</v>
      </c>
    </row>
    <row r="710" spans="15:16" ht="38.25">
      <c r="O710"/>
      <c r="P710" s="238" t="s">
        <v>1079</v>
      </c>
    </row>
    <row r="711" spans="15:16" ht="38.25">
      <c r="O711"/>
      <c r="P711" s="238" t="s">
        <v>1080</v>
      </c>
    </row>
    <row r="712" spans="15:16" ht="51">
      <c r="O712"/>
      <c r="P712" s="238" t="s">
        <v>1081</v>
      </c>
    </row>
    <row r="713" spans="15:16" ht="25.5">
      <c r="O713"/>
      <c r="P713" s="238" t="s">
        <v>1082</v>
      </c>
    </row>
    <row r="714" spans="15:16" ht="51">
      <c r="O714"/>
      <c r="P714" s="238" t="s">
        <v>1083</v>
      </c>
    </row>
    <row r="715" spans="15:16" ht="51">
      <c r="O715"/>
      <c r="P715" s="238" t="s">
        <v>1084</v>
      </c>
    </row>
    <row r="716" spans="15:16" ht="76.5">
      <c r="O716"/>
      <c r="P716" s="238" t="s">
        <v>1085</v>
      </c>
    </row>
    <row r="717" spans="15:16" ht="51">
      <c r="O717"/>
      <c r="P717" s="238" t="s">
        <v>1086</v>
      </c>
    </row>
    <row r="718" spans="15:16" ht="114.75">
      <c r="O718"/>
      <c r="P718" s="238" t="s">
        <v>1087</v>
      </c>
    </row>
    <row r="719" spans="15:16" ht="76.5">
      <c r="O719"/>
      <c r="P719" s="238" t="s">
        <v>1088</v>
      </c>
    </row>
    <row r="720" spans="15:16" ht="38.25">
      <c r="O720"/>
      <c r="P720" s="238" t="s">
        <v>1089</v>
      </c>
    </row>
    <row r="721" spans="15:16" ht="127.5">
      <c r="O721"/>
      <c r="P721" s="238" t="s">
        <v>1090</v>
      </c>
    </row>
    <row r="722" spans="15:16" ht="217.5">
      <c r="O722"/>
      <c r="P722" s="245" t="s">
        <v>1091</v>
      </c>
    </row>
    <row r="723" spans="15:16" ht="140.25">
      <c r="O723"/>
      <c r="P723" s="238" t="s">
        <v>1092</v>
      </c>
    </row>
    <row r="724" spans="15:16" ht="76.5">
      <c r="O724"/>
      <c r="P724" s="238" t="s">
        <v>1093</v>
      </c>
    </row>
    <row r="725" spans="15:16" ht="25.5">
      <c r="O725"/>
      <c r="P725" s="238" t="s">
        <v>1094</v>
      </c>
    </row>
    <row r="726" spans="15:16" ht="38.25">
      <c r="O726"/>
      <c r="P726" s="238" t="s">
        <v>1095</v>
      </c>
    </row>
    <row r="727" spans="15:16" ht="38.25">
      <c r="O727"/>
      <c r="P727" s="238" t="s">
        <v>1096</v>
      </c>
    </row>
    <row r="728" spans="15:16" ht="51">
      <c r="O728"/>
      <c r="P728" s="238" t="s">
        <v>1097</v>
      </c>
    </row>
    <row r="729" spans="15:16" ht="77.25">
      <c r="O729"/>
      <c r="P729" s="246" t="s">
        <v>1098</v>
      </c>
    </row>
    <row r="730" spans="15:16" ht="38.25">
      <c r="O730"/>
      <c r="P730" s="238" t="s">
        <v>1099</v>
      </c>
    </row>
    <row r="731" spans="15:16" ht="63.75">
      <c r="O731"/>
      <c r="P731" s="238" t="s">
        <v>1100</v>
      </c>
    </row>
    <row r="732" spans="15:16" ht="63.75">
      <c r="O732"/>
      <c r="P732" s="238" t="s">
        <v>1101</v>
      </c>
    </row>
    <row r="733" spans="15:16" ht="102">
      <c r="O733"/>
      <c r="P733" s="238" t="s">
        <v>1102</v>
      </c>
    </row>
    <row r="734" spans="15:16" ht="51">
      <c r="O734"/>
      <c r="P734" s="238" t="s">
        <v>1103</v>
      </c>
    </row>
    <row r="735" spans="15:16" ht="76.5">
      <c r="O735"/>
      <c r="P735" s="238" t="s">
        <v>1104</v>
      </c>
    </row>
    <row r="736" spans="15:16" ht="76.5">
      <c r="O736"/>
      <c r="P736" s="238" t="s">
        <v>1105</v>
      </c>
    </row>
    <row r="737" spans="15:16" ht="51">
      <c r="O737"/>
      <c r="P737" s="238" t="s">
        <v>1106</v>
      </c>
    </row>
    <row r="738" spans="15:16" ht="89.25">
      <c r="O738"/>
      <c r="P738" s="238" t="s">
        <v>1107</v>
      </c>
    </row>
    <row r="739" spans="15:16" ht="38.25">
      <c r="O739"/>
      <c r="P739" s="238" t="s">
        <v>1108</v>
      </c>
    </row>
    <row r="740" spans="15:16" ht="38.25">
      <c r="O740"/>
      <c r="P740" s="238" t="s">
        <v>1109</v>
      </c>
    </row>
    <row r="741" spans="15:16" ht="51">
      <c r="O741"/>
      <c r="P741" s="238" t="s">
        <v>1110</v>
      </c>
    </row>
    <row r="742" spans="15:16" ht="51">
      <c r="O742"/>
      <c r="P742" s="238" t="s">
        <v>1111</v>
      </c>
    </row>
    <row r="743" spans="15:16" ht="38.25">
      <c r="O743"/>
      <c r="P743" s="238" t="s">
        <v>1112</v>
      </c>
    </row>
    <row r="744" spans="15:16" ht="51">
      <c r="O744"/>
      <c r="P744" s="238" t="s">
        <v>1113</v>
      </c>
    </row>
    <row r="745" spans="15:16" ht="25.5">
      <c r="O745"/>
      <c r="P745" s="238" t="s">
        <v>1114</v>
      </c>
    </row>
    <row r="746" spans="15:16" ht="76.5">
      <c r="O746"/>
      <c r="P746" s="238" t="s">
        <v>1115</v>
      </c>
    </row>
    <row r="747" spans="15:16" ht="89.25">
      <c r="O747"/>
      <c r="P747" s="238" t="s">
        <v>1116</v>
      </c>
    </row>
    <row r="748" spans="15:16" ht="38.25">
      <c r="O748"/>
      <c r="P748" s="238" t="s">
        <v>1117</v>
      </c>
    </row>
    <row r="749" spans="15:16" ht="51">
      <c r="O749"/>
      <c r="P749" s="238" t="s">
        <v>1118</v>
      </c>
    </row>
    <row r="750" spans="15:16" ht="38.25">
      <c r="O750"/>
      <c r="P750" s="238" t="s">
        <v>1119</v>
      </c>
    </row>
    <row r="751" spans="15:16" ht="76.5">
      <c r="O751"/>
      <c r="P751" s="238" t="s">
        <v>1120</v>
      </c>
    </row>
    <row r="752" spans="15:16" ht="89.25">
      <c r="O752"/>
      <c r="P752" s="238" t="s">
        <v>1121</v>
      </c>
    </row>
    <row r="753" spans="15:16" ht="114.75">
      <c r="O753"/>
      <c r="P753" s="238" t="s">
        <v>1122</v>
      </c>
    </row>
    <row r="754" spans="15:16" ht="89.25">
      <c r="O754"/>
      <c r="P754" s="238" t="s">
        <v>1123</v>
      </c>
    </row>
    <row r="755" spans="15:16" ht="38.25">
      <c r="O755"/>
      <c r="P755" s="238" t="s">
        <v>1124</v>
      </c>
    </row>
    <row r="756" spans="15:16" ht="63.75">
      <c r="O756"/>
      <c r="P756" s="238" t="s">
        <v>1125</v>
      </c>
    </row>
    <row r="757" spans="15:16" ht="38.25">
      <c r="O757"/>
      <c r="P757" s="238" t="s">
        <v>1126</v>
      </c>
    </row>
    <row r="758" spans="15:16" ht="64.5">
      <c r="O758"/>
      <c r="P758" s="246" t="s">
        <v>1127</v>
      </c>
    </row>
    <row r="759" spans="15:16" ht="25.5">
      <c r="O759"/>
      <c r="P759" s="238" t="s">
        <v>1128</v>
      </c>
    </row>
    <row r="760" spans="15:16" ht="38.25">
      <c r="O760"/>
      <c r="P760" s="238" t="s">
        <v>1129</v>
      </c>
    </row>
    <row r="761" spans="15:16" ht="102">
      <c r="O761"/>
      <c r="P761" s="238" t="s">
        <v>1130</v>
      </c>
    </row>
    <row r="762" spans="15:16" ht="38.25">
      <c r="O762"/>
      <c r="P762" s="238" t="s">
        <v>1131</v>
      </c>
    </row>
    <row r="763" spans="15:16" ht="38.25">
      <c r="O763"/>
      <c r="P763" s="238" t="s">
        <v>1132</v>
      </c>
    </row>
    <row r="764" spans="15:16" ht="25.5">
      <c r="O764"/>
      <c r="P764" s="238" t="s">
        <v>1133</v>
      </c>
    </row>
    <row r="765" spans="15:16" ht="38.25">
      <c r="O765"/>
      <c r="P765" s="238" t="s">
        <v>1134</v>
      </c>
    </row>
    <row r="766" spans="15:16" ht="63.75">
      <c r="O766"/>
      <c r="P766" s="238" t="s">
        <v>1135</v>
      </c>
    </row>
    <row r="767" spans="15:16" ht="38.25">
      <c r="O767"/>
      <c r="P767" s="238" t="s">
        <v>1136</v>
      </c>
    </row>
    <row r="768" spans="15:16" ht="63.75">
      <c r="O768"/>
      <c r="P768" s="238" t="s">
        <v>1137</v>
      </c>
    </row>
    <row r="769" spans="15:16" ht="102">
      <c r="O769"/>
      <c r="P769" s="238" t="s">
        <v>1138</v>
      </c>
    </row>
    <row r="770" spans="15:16" ht="25.5">
      <c r="O770"/>
      <c r="P770" s="238" t="s">
        <v>1139</v>
      </c>
    </row>
    <row r="771" spans="15:16">
      <c r="O771"/>
      <c r="P771" s="238" t="s">
        <v>1140</v>
      </c>
    </row>
    <row r="772" spans="15:16" ht="76.5">
      <c r="O772"/>
      <c r="P772" s="238" t="s">
        <v>1141</v>
      </c>
    </row>
    <row r="773" spans="15:16" ht="102">
      <c r="O773"/>
      <c r="P773" s="238" t="s">
        <v>1142</v>
      </c>
    </row>
    <row r="774" spans="15:16" ht="63.75">
      <c r="O774"/>
      <c r="P774" s="238" t="s">
        <v>1143</v>
      </c>
    </row>
    <row r="775" spans="15:16" ht="76.5">
      <c r="O775"/>
      <c r="P775" s="238" t="s">
        <v>1144</v>
      </c>
    </row>
    <row r="776" spans="15:16" ht="76.5">
      <c r="O776"/>
      <c r="P776" s="238" t="s">
        <v>1145</v>
      </c>
    </row>
    <row r="777" spans="15:16" ht="76.5">
      <c r="O777"/>
      <c r="P777" s="238" t="s">
        <v>1146</v>
      </c>
    </row>
    <row r="778" spans="15:16" ht="51">
      <c r="O778"/>
      <c r="P778" s="238" t="s">
        <v>1147</v>
      </c>
    </row>
    <row r="779" spans="15:16" ht="38.25">
      <c r="O779"/>
      <c r="P779" s="238" t="s">
        <v>1148</v>
      </c>
    </row>
    <row r="780" spans="15:16" ht="38.25">
      <c r="O780"/>
      <c r="P780" s="238" t="s">
        <v>1149</v>
      </c>
    </row>
    <row r="781" spans="15:16" ht="76.5">
      <c r="O781"/>
      <c r="P781" s="238" t="s">
        <v>1150</v>
      </c>
    </row>
    <row r="782" spans="15:16" ht="51">
      <c r="O782"/>
      <c r="P782" s="238" t="s">
        <v>1151</v>
      </c>
    </row>
    <row r="783" spans="15:16" ht="25.5">
      <c r="O783"/>
      <c r="P783" s="238" t="s">
        <v>1152</v>
      </c>
    </row>
    <row r="784" spans="15:16" ht="38.25">
      <c r="O784"/>
      <c r="P784" s="238" t="s">
        <v>1153</v>
      </c>
    </row>
    <row r="785" spans="15:16" ht="51">
      <c r="O785"/>
      <c r="P785" s="238" t="s">
        <v>1154</v>
      </c>
    </row>
    <row r="786" spans="15:16" ht="63.75">
      <c r="O786"/>
      <c r="P786" s="238" t="s">
        <v>1155</v>
      </c>
    </row>
    <row r="787" spans="15:16" ht="63.75">
      <c r="O787"/>
      <c r="P787" s="242" t="s">
        <v>1156</v>
      </c>
    </row>
    <row r="788" spans="15:16" ht="63.75">
      <c r="O788"/>
      <c r="P788" s="238" t="s">
        <v>1157</v>
      </c>
    </row>
    <row r="789" spans="15:16" ht="63.75">
      <c r="O789"/>
      <c r="P789" s="238" t="s">
        <v>1158</v>
      </c>
    </row>
    <row r="790" spans="15:16" ht="63.75">
      <c r="O790"/>
      <c r="P790" s="238" t="s">
        <v>1159</v>
      </c>
    </row>
    <row r="791" spans="15:16" ht="25.5">
      <c r="O791"/>
      <c r="P791" s="238" t="s">
        <v>1160</v>
      </c>
    </row>
    <row r="792" spans="15:16" ht="51">
      <c r="O792"/>
      <c r="P792" s="238" t="s">
        <v>1161</v>
      </c>
    </row>
    <row r="793" spans="15:16" ht="76.5">
      <c r="O793"/>
      <c r="P793" s="238" t="s">
        <v>1162</v>
      </c>
    </row>
    <row r="794" spans="15:16">
      <c r="O794"/>
      <c r="P794" s="238" t="s">
        <v>1163</v>
      </c>
    </row>
    <row r="795" spans="15:16" ht="38.25">
      <c r="O795"/>
      <c r="P795" s="238" t="s">
        <v>1164</v>
      </c>
    </row>
    <row r="796" spans="15:16" ht="89.25">
      <c r="O796"/>
      <c r="P796" s="238" t="s">
        <v>1165</v>
      </c>
    </row>
    <row r="797" spans="15:16" ht="63.75">
      <c r="O797"/>
      <c r="P797" s="238" t="s">
        <v>1166</v>
      </c>
    </row>
    <row r="798" spans="15:16" ht="38.25">
      <c r="O798"/>
      <c r="P798" s="238" t="s">
        <v>1167</v>
      </c>
    </row>
    <row r="799" spans="15:16" ht="102.75">
      <c r="O799"/>
      <c r="P799" s="246" t="s">
        <v>1168</v>
      </c>
    </row>
    <row r="800" spans="15:16" ht="76.5">
      <c r="O800"/>
      <c r="P800" s="238" t="s">
        <v>1169</v>
      </c>
    </row>
    <row r="801" spans="15:16" ht="51">
      <c r="O801"/>
      <c r="P801" s="238" t="s">
        <v>1170</v>
      </c>
    </row>
    <row r="802" spans="15:16" ht="114.75">
      <c r="O802"/>
      <c r="P802" s="238" t="s">
        <v>1171</v>
      </c>
    </row>
    <row r="803" spans="15:16" ht="89.25">
      <c r="O803"/>
      <c r="P803" s="238" t="s">
        <v>1172</v>
      </c>
    </row>
    <row r="804" spans="15:16" ht="51">
      <c r="O804"/>
      <c r="P804" s="238" t="s">
        <v>1173</v>
      </c>
    </row>
    <row r="805" spans="15:16" ht="51">
      <c r="O805"/>
      <c r="P805" s="238" t="s">
        <v>1174</v>
      </c>
    </row>
    <row r="806" spans="15:16" ht="38.25">
      <c r="O806"/>
      <c r="P806" s="238" t="s">
        <v>1175</v>
      </c>
    </row>
    <row r="807" spans="15:16" ht="38.25">
      <c r="O807"/>
      <c r="P807" s="238" t="s">
        <v>1176</v>
      </c>
    </row>
    <row r="808" spans="15:16" ht="51">
      <c r="O808"/>
      <c r="P808" s="238" t="s">
        <v>1177</v>
      </c>
    </row>
    <row r="809" spans="15:16" ht="76.5">
      <c r="O809"/>
      <c r="P809" s="238" t="s">
        <v>1178</v>
      </c>
    </row>
    <row r="810" spans="15:16" ht="51">
      <c r="O810"/>
      <c r="P810" s="238" t="s">
        <v>1179</v>
      </c>
    </row>
    <row r="811" spans="15:16" ht="38.25">
      <c r="O811"/>
      <c r="P811" s="238" t="s">
        <v>1180</v>
      </c>
    </row>
    <row r="812" spans="15:16" ht="153">
      <c r="O812"/>
      <c r="P812" s="238" t="s">
        <v>1181</v>
      </c>
    </row>
    <row r="813" spans="15:16" ht="76.5">
      <c r="O813"/>
      <c r="P813" s="238" t="s">
        <v>1182</v>
      </c>
    </row>
    <row r="814" spans="15:16" ht="38.25">
      <c r="O814"/>
      <c r="P814" s="238" t="s">
        <v>1183</v>
      </c>
    </row>
    <row r="815" spans="15:16" ht="51">
      <c r="O815"/>
      <c r="P815" s="238" t="s">
        <v>1184</v>
      </c>
    </row>
    <row r="816" spans="15:16" ht="51">
      <c r="O816"/>
      <c r="P816" s="238" t="s">
        <v>1185</v>
      </c>
    </row>
    <row r="817" spans="15:16" ht="76.5">
      <c r="O817"/>
      <c r="P817" s="238" t="s">
        <v>1186</v>
      </c>
    </row>
    <row r="818" spans="15:16" ht="38.25">
      <c r="O818"/>
      <c r="P818" s="238" t="s">
        <v>1187</v>
      </c>
    </row>
    <row r="819" spans="15:16" ht="127.5">
      <c r="O819"/>
      <c r="P819" s="238" t="s">
        <v>1188</v>
      </c>
    </row>
    <row r="820" spans="15:16">
      <c r="O820"/>
      <c r="P820" s="238" t="s">
        <v>1189</v>
      </c>
    </row>
    <row r="821" spans="15:16" ht="63.75">
      <c r="O821"/>
      <c r="P821" s="238" t="s">
        <v>1190</v>
      </c>
    </row>
    <row r="822" spans="15:16" ht="63.75">
      <c r="O822"/>
      <c r="P822" s="238" t="s">
        <v>1191</v>
      </c>
    </row>
    <row r="823" spans="15:16" ht="51">
      <c r="O823"/>
      <c r="P823" s="238" t="s">
        <v>1192</v>
      </c>
    </row>
    <row r="824" spans="15:16" ht="127.5">
      <c r="O824"/>
      <c r="P824" s="238" t="s">
        <v>1193</v>
      </c>
    </row>
    <row r="825" spans="15:16" ht="141">
      <c r="O825"/>
      <c r="P825" s="247" t="s">
        <v>1194</v>
      </c>
    </row>
    <row r="826" spans="15:16">
      <c r="O826"/>
      <c r="P826" s="238" t="s">
        <v>1195</v>
      </c>
    </row>
    <row r="827" spans="15:16" ht="51">
      <c r="O827"/>
      <c r="P827" s="238" t="s">
        <v>1196</v>
      </c>
    </row>
    <row r="828" spans="15:16" ht="63.75">
      <c r="O828"/>
      <c r="P828" s="238" t="s">
        <v>1197</v>
      </c>
    </row>
    <row r="829" spans="15:16" ht="63.75">
      <c r="O829"/>
      <c r="P829" s="238" t="s">
        <v>1198</v>
      </c>
    </row>
    <row r="830" spans="15:16" ht="63.75">
      <c r="O830"/>
      <c r="P830" s="238" t="s">
        <v>1199</v>
      </c>
    </row>
    <row r="831" spans="15:16" ht="38.25">
      <c r="O831"/>
      <c r="P831" s="238" t="s">
        <v>1200</v>
      </c>
    </row>
    <row r="832" spans="15:16" ht="25.5">
      <c r="O832"/>
      <c r="P832" s="238" t="s">
        <v>1201</v>
      </c>
    </row>
    <row r="833" spans="15:16" ht="38.25">
      <c r="O833"/>
      <c r="P833" s="238" t="s">
        <v>1202</v>
      </c>
    </row>
    <row r="834" spans="15:16" ht="76.5">
      <c r="O834"/>
      <c r="P834" s="238" t="s">
        <v>1203</v>
      </c>
    </row>
    <row r="835" spans="15:16" ht="38.25">
      <c r="O835"/>
      <c r="P835" s="238" t="s">
        <v>1204</v>
      </c>
    </row>
    <row r="836" spans="15:16" ht="51">
      <c r="O836"/>
      <c r="P836" s="238" t="s">
        <v>1205</v>
      </c>
    </row>
    <row r="837" spans="15:16" ht="39">
      <c r="O837"/>
      <c r="P837" s="246" t="s">
        <v>1206</v>
      </c>
    </row>
    <row r="838" spans="15:16" ht="140.25">
      <c r="O838"/>
      <c r="P838" s="238" t="s">
        <v>1207</v>
      </c>
    </row>
    <row r="839" spans="15:16" ht="25.5">
      <c r="O839"/>
      <c r="P839" s="238" t="s">
        <v>1208</v>
      </c>
    </row>
    <row r="840" spans="15:16" ht="38.25">
      <c r="O840"/>
      <c r="P840" s="238" t="s">
        <v>1209</v>
      </c>
    </row>
    <row r="841" spans="15:16" ht="63.75">
      <c r="O841"/>
      <c r="P841" s="238" t="s">
        <v>1210</v>
      </c>
    </row>
    <row r="842" spans="15:16" ht="63.75">
      <c r="O842"/>
      <c r="P842" s="238" t="s">
        <v>1211</v>
      </c>
    </row>
    <row r="843" spans="15:16" ht="38.25">
      <c r="O843"/>
      <c r="P843" s="238" t="s">
        <v>1212</v>
      </c>
    </row>
    <row r="844" spans="15:16" ht="63.75">
      <c r="O844"/>
      <c r="P844" s="238" t="s">
        <v>1213</v>
      </c>
    </row>
    <row r="845" spans="15:16" ht="63.75">
      <c r="O845"/>
      <c r="P845" s="238" t="s">
        <v>1214</v>
      </c>
    </row>
    <row r="846" spans="15:16" ht="63.75">
      <c r="O846"/>
      <c r="P846" s="238" t="s">
        <v>1215</v>
      </c>
    </row>
    <row r="847" spans="15:16" ht="63.75">
      <c r="O847"/>
      <c r="P847" s="238" t="s">
        <v>1216</v>
      </c>
    </row>
    <row r="848" spans="15:16" ht="114.75">
      <c r="O848"/>
      <c r="P848" s="238" t="s">
        <v>1217</v>
      </c>
    </row>
    <row r="849" spans="14:16" ht="76.5">
      <c r="O849"/>
      <c r="P849" s="238" t="s">
        <v>1218</v>
      </c>
    </row>
    <row r="850" spans="14:16" ht="38.25">
      <c r="O850"/>
      <c r="P850" s="238" t="s">
        <v>1219</v>
      </c>
    </row>
    <row r="851" spans="14:16" ht="25.5">
      <c r="O851"/>
      <c r="P851" s="238" t="s">
        <v>1220</v>
      </c>
    </row>
    <row r="852" spans="14:16" ht="63.75">
      <c r="O852"/>
      <c r="P852" s="238" t="s">
        <v>1221</v>
      </c>
    </row>
    <row r="853" spans="14:16" ht="25.5">
      <c r="O853"/>
      <c r="P853" s="238" t="s">
        <v>1222</v>
      </c>
    </row>
    <row r="854" spans="14:16" ht="63.75">
      <c r="O854"/>
      <c r="P854" s="238" t="s">
        <v>1223</v>
      </c>
    </row>
    <row r="855" spans="14:16" ht="63.75">
      <c r="O855"/>
      <c r="P855" s="238" t="s">
        <v>1223</v>
      </c>
    </row>
    <row r="856" spans="14:16" ht="63.75">
      <c r="N856" t="s">
        <v>2597</v>
      </c>
      <c r="O856"/>
      <c r="P856" s="248" t="s">
        <v>1224</v>
      </c>
    </row>
    <row r="857" spans="14:16" ht="140.25">
      <c r="O857"/>
      <c r="P857" s="249" t="s">
        <v>1225</v>
      </c>
    </row>
    <row r="858" spans="14:16" ht="38.25">
      <c r="O858"/>
      <c r="P858" s="249" t="s">
        <v>1226</v>
      </c>
    </row>
    <row r="859" spans="14:16" ht="63.75">
      <c r="O859"/>
      <c r="P859" s="249" t="s">
        <v>1227</v>
      </c>
    </row>
    <row r="860" spans="14:16" ht="63.75">
      <c r="O860"/>
      <c r="P860" s="249" t="s">
        <v>1228</v>
      </c>
    </row>
    <row r="861" spans="14:16" ht="102">
      <c r="O861"/>
      <c r="P861" s="249" t="s">
        <v>1229</v>
      </c>
    </row>
    <row r="862" spans="14:16" ht="76.5">
      <c r="O862"/>
      <c r="P862" s="249" t="s">
        <v>1230</v>
      </c>
    </row>
    <row r="863" spans="14:16" ht="25.5">
      <c r="O863"/>
      <c r="P863" s="249" t="s">
        <v>1231</v>
      </c>
    </row>
    <row r="864" spans="14:16" ht="114.75">
      <c r="O864"/>
      <c r="P864" s="248" t="s">
        <v>1232</v>
      </c>
    </row>
    <row r="865" spans="15:16" ht="114.75">
      <c r="O865"/>
      <c r="P865" s="249" t="s">
        <v>1233</v>
      </c>
    </row>
    <row r="866" spans="15:16" ht="102">
      <c r="O866"/>
      <c r="P866" s="249" t="s">
        <v>1234</v>
      </c>
    </row>
    <row r="867" spans="15:16" ht="280.5">
      <c r="O867"/>
      <c r="P867" s="249" t="s">
        <v>1235</v>
      </c>
    </row>
    <row r="868" spans="15:16" ht="255">
      <c r="O868"/>
      <c r="P868" s="249" t="s">
        <v>1236</v>
      </c>
    </row>
    <row r="869" spans="15:16" ht="127.5">
      <c r="O869"/>
      <c r="P869" s="249" t="s">
        <v>1237</v>
      </c>
    </row>
    <row r="870" spans="15:16" ht="114.75">
      <c r="O870"/>
      <c r="P870" s="248" t="s">
        <v>1238</v>
      </c>
    </row>
    <row r="871" spans="15:16" ht="51">
      <c r="O871"/>
      <c r="P871" s="249" t="s">
        <v>1239</v>
      </c>
    </row>
    <row r="872" spans="15:16" ht="140.25">
      <c r="O872"/>
      <c r="P872" s="248" t="s">
        <v>1240</v>
      </c>
    </row>
    <row r="873" spans="15:16">
      <c r="O873"/>
      <c r="P873" s="249" t="s">
        <v>1241</v>
      </c>
    </row>
    <row r="874" spans="15:16" ht="25.5">
      <c r="O874"/>
      <c r="P874" s="249" t="s">
        <v>1242</v>
      </c>
    </row>
    <row r="875" spans="15:16" ht="153">
      <c r="O875"/>
      <c r="P875" s="248" t="s">
        <v>1243</v>
      </c>
    </row>
    <row r="876" spans="15:16" ht="51">
      <c r="O876"/>
      <c r="P876" s="249" t="s">
        <v>1244</v>
      </c>
    </row>
    <row r="877" spans="15:16" ht="76.5">
      <c r="O877"/>
      <c r="P877" s="249" t="s">
        <v>1245</v>
      </c>
    </row>
    <row r="878" spans="15:16" ht="38.25">
      <c r="O878"/>
      <c r="P878" s="249" t="s">
        <v>1246</v>
      </c>
    </row>
    <row r="879" spans="15:16" ht="25.5">
      <c r="O879"/>
      <c r="P879" s="249" t="s">
        <v>1247</v>
      </c>
    </row>
    <row r="880" spans="15:16" ht="102">
      <c r="O880"/>
      <c r="P880" s="249" t="s">
        <v>1248</v>
      </c>
    </row>
    <row r="881" spans="15:16" ht="51">
      <c r="O881"/>
      <c r="P881" s="249" t="s">
        <v>1249</v>
      </c>
    </row>
    <row r="882" spans="15:16" ht="76.5">
      <c r="O882"/>
      <c r="P882" s="249" t="s">
        <v>1250</v>
      </c>
    </row>
    <row r="883" spans="15:16" ht="51">
      <c r="O883"/>
      <c r="P883" s="249" t="s">
        <v>1251</v>
      </c>
    </row>
    <row r="884" spans="15:16" ht="76.5">
      <c r="O884"/>
      <c r="P884" s="249" t="s">
        <v>1252</v>
      </c>
    </row>
    <row r="885" spans="15:16" ht="102">
      <c r="O885"/>
      <c r="P885" s="249" t="s">
        <v>1253</v>
      </c>
    </row>
    <row r="886" spans="15:16" ht="76.5">
      <c r="O886"/>
      <c r="P886" s="249" t="s">
        <v>1254</v>
      </c>
    </row>
    <row r="887" spans="15:16" ht="51">
      <c r="O887"/>
      <c r="P887" s="249" t="s">
        <v>1255</v>
      </c>
    </row>
    <row r="888" spans="15:16" ht="51">
      <c r="O888"/>
      <c r="P888" s="249" t="s">
        <v>1256</v>
      </c>
    </row>
    <row r="889" spans="15:16" ht="51">
      <c r="O889"/>
      <c r="P889" s="249" t="s">
        <v>1257</v>
      </c>
    </row>
    <row r="890" spans="15:16" ht="25.5">
      <c r="O890"/>
      <c r="P890" s="249" t="s">
        <v>1258</v>
      </c>
    </row>
    <row r="891" spans="15:16" ht="63.75">
      <c r="O891"/>
      <c r="P891" s="249" t="s">
        <v>1259</v>
      </c>
    </row>
    <row r="892" spans="15:16">
      <c r="O892"/>
      <c r="P892" s="249" t="s">
        <v>1260</v>
      </c>
    </row>
    <row r="893" spans="15:16" ht="38.25">
      <c r="O893"/>
      <c r="P893" s="249" t="s">
        <v>1261</v>
      </c>
    </row>
    <row r="894" spans="15:16" ht="76.5">
      <c r="O894"/>
      <c r="P894" s="249" t="s">
        <v>1262</v>
      </c>
    </row>
    <row r="895" spans="15:16" ht="51">
      <c r="O895"/>
      <c r="P895" s="249" t="s">
        <v>1263</v>
      </c>
    </row>
    <row r="896" spans="15:16" ht="38.25">
      <c r="O896"/>
      <c r="P896" s="249" t="s">
        <v>1264</v>
      </c>
    </row>
    <row r="897" spans="15:16" ht="102">
      <c r="O897"/>
      <c r="P897" s="249" t="s">
        <v>1265</v>
      </c>
    </row>
    <row r="898" spans="15:16" ht="102">
      <c r="O898"/>
      <c r="P898" s="249" t="s">
        <v>1266</v>
      </c>
    </row>
    <row r="899" spans="15:16" ht="102">
      <c r="O899"/>
      <c r="P899" s="249" t="s">
        <v>1267</v>
      </c>
    </row>
    <row r="900" spans="15:16" ht="38.25">
      <c r="O900"/>
      <c r="P900" s="249" t="s">
        <v>1268</v>
      </c>
    </row>
    <row r="901" spans="15:16" ht="76.5">
      <c r="O901"/>
      <c r="P901" s="249" t="s">
        <v>1269</v>
      </c>
    </row>
    <row r="902" spans="15:16" ht="25.5">
      <c r="O902"/>
      <c r="P902" s="249" t="s">
        <v>1270</v>
      </c>
    </row>
    <row r="903" spans="15:16" ht="76.5">
      <c r="O903"/>
      <c r="P903" s="249" t="s">
        <v>1271</v>
      </c>
    </row>
    <row r="904" spans="15:16" ht="114.75">
      <c r="O904"/>
      <c r="P904" s="249" t="s">
        <v>1272</v>
      </c>
    </row>
    <row r="905" spans="15:16" ht="51">
      <c r="O905"/>
      <c r="P905" s="249" t="s">
        <v>1273</v>
      </c>
    </row>
    <row r="906" spans="15:16" ht="89.25">
      <c r="O906"/>
      <c r="P906" s="249" t="s">
        <v>1274</v>
      </c>
    </row>
    <row r="907" spans="15:16" ht="76.5">
      <c r="O907"/>
      <c r="P907" s="249" t="s">
        <v>1275</v>
      </c>
    </row>
    <row r="908" spans="15:16" ht="76.5">
      <c r="O908"/>
      <c r="P908" s="249" t="s">
        <v>1276</v>
      </c>
    </row>
    <row r="909" spans="15:16" ht="51">
      <c r="O909"/>
      <c r="P909" s="249" t="s">
        <v>1277</v>
      </c>
    </row>
    <row r="910" spans="15:16" ht="76.5">
      <c r="O910"/>
      <c r="P910" s="249" t="s">
        <v>1278</v>
      </c>
    </row>
    <row r="911" spans="15:16" ht="63.75">
      <c r="O911"/>
      <c r="P911" s="249" t="s">
        <v>1279</v>
      </c>
    </row>
    <row r="912" spans="15:16" ht="63.75">
      <c r="O912"/>
      <c r="P912" s="249" t="s">
        <v>1280</v>
      </c>
    </row>
    <row r="913" spans="15:16" ht="38.25">
      <c r="O913"/>
      <c r="P913" s="249" t="s">
        <v>1281</v>
      </c>
    </row>
    <row r="914" spans="15:16" ht="38.25">
      <c r="O914"/>
      <c r="P914" s="249" t="s">
        <v>1282</v>
      </c>
    </row>
    <row r="915" spans="15:16" ht="89.25">
      <c r="O915"/>
      <c r="P915" s="249" t="s">
        <v>1283</v>
      </c>
    </row>
    <row r="916" spans="15:16" ht="114.75">
      <c r="O916"/>
      <c r="P916" s="249" t="s">
        <v>1284</v>
      </c>
    </row>
    <row r="917" spans="15:16" ht="63.75">
      <c r="O917"/>
      <c r="P917" s="249" t="s">
        <v>1285</v>
      </c>
    </row>
    <row r="918" spans="15:16">
      <c r="O918"/>
      <c r="P918" s="249" t="s">
        <v>1286</v>
      </c>
    </row>
    <row r="919" spans="15:16" ht="63.75">
      <c r="O919"/>
      <c r="P919" s="249" t="s">
        <v>1287</v>
      </c>
    </row>
    <row r="920" spans="15:16" ht="63.75">
      <c r="O920"/>
      <c r="P920" s="249" t="s">
        <v>1288</v>
      </c>
    </row>
    <row r="921" spans="15:16" ht="51">
      <c r="O921"/>
      <c r="P921" s="249" t="s">
        <v>1289</v>
      </c>
    </row>
    <row r="922" spans="15:16" ht="63.75">
      <c r="O922"/>
      <c r="P922" s="249" t="s">
        <v>1290</v>
      </c>
    </row>
    <row r="923" spans="15:16" ht="51">
      <c r="O923"/>
      <c r="P923" s="249" t="s">
        <v>1291</v>
      </c>
    </row>
    <row r="924" spans="15:16" ht="63.75">
      <c r="O924"/>
      <c r="P924" s="249" t="s">
        <v>1292</v>
      </c>
    </row>
    <row r="925" spans="15:16" ht="25.5">
      <c r="O925"/>
      <c r="P925" s="249" t="s">
        <v>1293</v>
      </c>
    </row>
    <row r="926" spans="15:16" ht="89.25">
      <c r="O926"/>
      <c r="P926" s="249" t="s">
        <v>1294</v>
      </c>
    </row>
    <row r="927" spans="15:16">
      <c r="O927"/>
      <c r="P927" s="249" t="s">
        <v>1295</v>
      </c>
    </row>
    <row r="928" spans="15:16" ht="51">
      <c r="O928"/>
      <c r="P928" s="249" t="s">
        <v>1296</v>
      </c>
    </row>
    <row r="929" spans="15:16">
      <c r="O929"/>
      <c r="P929" s="249" t="s">
        <v>1297</v>
      </c>
    </row>
    <row r="930" spans="15:16" ht="25.5">
      <c r="O930"/>
      <c r="P930" s="249" t="s">
        <v>1298</v>
      </c>
    </row>
    <row r="931" spans="15:16" ht="25.5">
      <c r="O931"/>
      <c r="P931" s="249" t="s">
        <v>1299</v>
      </c>
    </row>
    <row r="932" spans="15:16" ht="38.25">
      <c r="O932"/>
      <c r="P932" s="249" t="s">
        <v>1300</v>
      </c>
    </row>
    <row r="933" spans="15:16" ht="51">
      <c r="O933"/>
      <c r="P933" s="249" t="s">
        <v>1301</v>
      </c>
    </row>
    <row r="934" spans="15:16" ht="76.5">
      <c r="O934"/>
      <c r="P934" s="249" t="s">
        <v>1302</v>
      </c>
    </row>
    <row r="935" spans="15:16" ht="25.5">
      <c r="O935"/>
      <c r="P935" s="249" t="s">
        <v>1303</v>
      </c>
    </row>
    <row r="936" spans="15:16" ht="76.5">
      <c r="O936"/>
      <c r="P936" s="249" t="s">
        <v>1304</v>
      </c>
    </row>
    <row r="937" spans="15:16" ht="76.5">
      <c r="O937"/>
      <c r="P937" s="249" t="s">
        <v>1305</v>
      </c>
    </row>
    <row r="938" spans="15:16" ht="25.5">
      <c r="O938"/>
      <c r="P938" s="249" t="s">
        <v>1306</v>
      </c>
    </row>
    <row r="939" spans="15:16" ht="89.25">
      <c r="O939"/>
      <c r="P939" s="249" t="s">
        <v>1307</v>
      </c>
    </row>
    <row r="940" spans="15:16" ht="51">
      <c r="O940"/>
      <c r="P940" s="249" t="s">
        <v>1308</v>
      </c>
    </row>
    <row r="941" spans="15:16" ht="76.5">
      <c r="O941"/>
      <c r="P941" s="249" t="s">
        <v>1309</v>
      </c>
    </row>
    <row r="942" spans="15:16" ht="25.5">
      <c r="O942"/>
      <c r="P942" s="249" t="s">
        <v>1310</v>
      </c>
    </row>
    <row r="943" spans="15:16" ht="102">
      <c r="O943"/>
      <c r="P943" s="249" t="s">
        <v>1311</v>
      </c>
    </row>
    <row r="944" spans="15:16" ht="25.5">
      <c r="O944"/>
      <c r="P944" s="249" t="s">
        <v>1312</v>
      </c>
    </row>
    <row r="945" spans="15:16">
      <c r="O945"/>
      <c r="P945" s="249" t="s">
        <v>1313</v>
      </c>
    </row>
    <row r="946" spans="15:16" ht="76.5">
      <c r="O946"/>
      <c r="P946" s="249" t="s">
        <v>1314</v>
      </c>
    </row>
    <row r="947" spans="15:16" ht="25.5">
      <c r="O947"/>
      <c r="P947" s="249" t="s">
        <v>1315</v>
      </c>
    </row>
    <row r="948" spans="15:16" ht="38.25">
      <c r="O948"/>
      <c r="P948" s="249" t="s">
        <v>1316</v>
      </c>
    </row>
    <row r="949" spans="15:16" ht="38.25">
      <c r="O949"/>
      <c r="P949" s="249" t="s">
        <v>1317</v>
      </c>
    </row>
    <row r="950" spans="15:16" ht="63.75">
      <c r="O950"/>
      <c r="P950" s="249" t="s">
        <v>1318</v>
      </c>
    </row>
    <row r="951" spans="15:16" ht="191.25">
      <c r="O951"/>
      <c r="P951" s="249" t="s">
        <v>1319</v>
      </c>
    </row>
    <row r="952" spans="15:16" ht="102">
      <c r="O952"/>
      <c r="P952" s="249" t="s">
        <v>1320</v>
      </c>
    </row>
    <row r="953" spans="15:16" ht="76.5">
      <c r="O953"/>
      <c r="P953" s="249" t="s">
        <v>1321</v>
      </c>
    </row>
    <row r="954" spans="15:16" ht="76.5">
      <c r="O954"/>
      <c r="P954" s="249" t="s">
        <v>1322</v>
      </c>
    </row>
    <row r="955" spans="15:16" ht="102">
      <c r="O955"/>
      <c r="P955" s="249" t="s">
        <v>1323</v>
      </c>
    </row>
    <row r="956" spans="15:16" ht="165.75">
      <c r="O956"/>
      <c r="P956" s="248" t="s">
        <v>1324</v>
      </c>
    </row>
    <row r="957" spans="15:16" ht="165.75">
      <c r="O957"/>
      <c r="P957" s="248" t="s">
        <v>1325</v>
      </c>
    </row>
    <row r="958" spans="15:16" ht="76.5">
      <c r="O958"/>
      <c r="P958" s="249" t="s">
        <v>1326</v>
      </c>
    </row>
    <row r="959" spans="15:16" ht="51">
      <c r="O959"/>
      <c r="P959" s="248" t="s">
        <v>1327</v>
      </c>
    </row>
    <row r="960" spans="15:16" ht="51">
      <c r="O960"/>
      <c r="P960" s="248" t="s">
        <v>1328</v>
      </c>
    </row>
    <row r="961" spans="15:16" ht="127.5">
      <c r="O961"/>
      <c r="P961" s="249" t="s">
        <v>1329</v>
      </c>
    </row>
    <row r="962" spans="15:16" ht="89.25">
      <c r="O962"/>
      <c r="P962" s="249" t="s">
        <v>1330</v>
      </c>
    </row>
    <row r="963" spans="15:16" ht="89.25">
      <c r="O963"/>
      <c r="P963" s="249" t="s">
        <v>1331</v>
      </c>
    </row>
    <row r="964" spans="15:16" ht="63.75">
      <c r="O964"/>
      <c r="P964" s="249" t="s">
        <v>1332</v>
      </c>
    </row>
    <row r="965" spans="15:16" ht="89.25">
      <c r="O965"/>
      <c r="P965" s="249" t="s">
        <v>1333</v>
      </c>
    </row>
    <row r="966" spans="15:16" ht="25.5">
      <c r="O966"/>
      <c r="P966" s="248" t="s">
        <v>1334</v>
      </c>
    </row>
    <row r="967" spans="15:16" ht="76.5">
      <c r="O967"/>
      <c r="P967" s="248" t="s">
        <v>1335</v>
      </c>
    </row>
    <row r="968" spans="15:16" ht="51">
      <c r="O968"/>
      <c r="P968" s="248" t="s">
        <v>1336</v>
      </c>
    </row>
    <row r="969" spans="15:16" ht="76.5">
      <c r="O969"/>
      <c r="P969" s="249" t="s">
        <v>1337</v>
      </c>
    </row>
    <row r="970" spans="15:16" ht="63.75">
      <c r="O970"/>
      <c r="P970" s="249" t="s">
        <v>1338</v>
      </c>
    </row>
    <row r="971" spans="15:16" ht="178.5">
      <c r="O971"/>
      <c r="P971" s="249" t="s">
        <v>1339</v>
      </c>
    </row>
    <row r="972" spans="15:16" ht="216.75">
      <c r="O972"/>
      <c r="P972" s="249" t="s">
        <v>1340</v>
      </c>
    </row>
    <row r="973" spans="15:16" ht="153">
      <c r="O973"/>
      <c r="P973" s="249" t="s">
        <v>1341</v>
      </c>
    </row>
    <row r="974" spans="15:16" ht="102">
      <c r="O974"/>
      <c r="P974" s="249" t="s">
        <v>1342</v>
      </c>
    </row>
    <row r="975" spans="15:16" ht="63.75">
      <c r="O975"/>
      <c r="P975" s="249" t="s">
        <v>1343</v>
      </c>
    </row>
    <row r="976" spans="15:16" ht="51">
      <c r="O976"/>
      <c r="P976" s="249" t="s">
        <v>1344</v>
      </c>
    </row>
    <row r="977" spans="15:16" ht="114.75">
      <c r="O977"/>
      <c r="P977" s="249" t="s">
        <v>1345</v>
      </c>
    </row>
    <row r="978" spans="15:16" ht="114.75">
      <c r="O978"/>
      <c r="P978" s="249" t="s">
        <v>1346</v>
      </c>
    </row>
    <row r="979" spans="15:16" ht="89.25">
      <c r="O979"/>
      <c r="P979" s="249" t="s">
        <v>1347</v>
      </c>
    </row>
    <row r="980" spans="15:16" ht="89.25">
      <c r="O980"/>
      <c r="P980" s="249" t="s">
        <v>1348</v>
      </c>
    </row>
    <row r="981" spans="15:16" ht="165.75">
      <c r="O981"/>
      <c r="P981" s="249" t="s">
        <v>1349</v>
      </c>
    </row>
    <row r="982" spans="15:16" ht="25.5">
      <c r="O982"/>
      <c r="P982" s="249" t="s">
        <v>1350</v>
      </c>
    </row>
    <row r="983" spans="15:16" ht="38.25">
      <c r="O983"/>
      <c r="P983" s="249" t="s">
        <v>1351</v>
      </c>
    </row>
    <row r="984" spans="15:16" ht="280.5">
      <c r="O984"/>
      <c r="P984" s="249" t="s">
        <v>1352</v>
      </c>
    </row>
    <row r="985" spans="15:16" ht="76.5">
      <c r="O985"/>
      <c r="P985" s="249" t="s">
        <v>1353</v>
      </c>
    </row>
    <row r="986" spans="15:16" ht="63.75">
      <c r="O986"/>
      <c r="P986" s="249" t="s">
        <v>1354</v>
      </c>
    </row>
    <row r="987" spans="15:16" ht="204">
      <c r="O987"/>
      <c r="P987" s="249" t="s">
        <v>1355</v>
      </c>
    </row>
    <row r="988" spans="15:16" ht="114.75">
      <c r="O988"/>
      <c r="P988" s="249" t="s">
        <v>1356</v>
      </c>
    </row>
    <row r="989" spans="15:16" ht="140.25">
      <c r="O989"/>
      <c r="P989" s="249" t="s">
        <v>1357</v>
      </c>
    </row>
    <row r="990" spans="15:16" ht="127.5">
      <c r="O990"/>
      <c r="P990" s="249" t="s">
        <v>1358</v>
      </c>
    </row>
    <row r="991" spans="15:16" ht="140.25">
      <c r="O991"/>
      <c r="P991" s="249" t="s">
        <v>1359</v>
      </c>
    </row>
    <row r="992" spans="15:16" ht="191.25">
      <c r="O992"/>
      <c r="P992" s="249" t="s">
        <v>1360</v>
      </c>
    </row>
    <row r="993" spans="15:16" ht="127.5">
      <c r="O993"/>
      <c r="P993" s="249" t="s">
        <v>1361</v>
      </c>
    </row>
    <row r="994" spans="15:16" ht="204">
      <c r="O994"/>
      <c r="P994" s="249" t="s">
        <v>1362</v>
      </c>
    </row>
    <row r="995" spans="15:16" ht="76.5">
      <c r="O995"/>
      <c r="P995" s="249" t="s">
        <v>1363</v>
      </c>
    </row>
    <row r="996" spans="15:16" ht="102">
      <c r="O996"/>
      <c r="P996" s="249" t="s">
        <v>1364</v>
      </c>
    </row>
    <row r="997" spans="15:16" ht="102">
      <c r="O997"/>
      <c r="P997" s="249" t="s">
        <v>1365</v>
      </c>
    </row>
    <row r="998" spans="15:16" ht="153">
      <c r="O998"/>
      <c r="P998" s="249" t="s">
        <v>1366</v>
      </c>
    </row>
    <row r="999" spans="15:16" ht="165.75">
      <c r="O999"/>
      <c r="P999" s="249" t="s">
        <v>1367</v>
      </c>
    </row>
    <row r="1000" spans="15:16" ht="178.5">
      <c r="O1000"/>
      <c r="P1000" s="249" t="s">
        <v>1368</v>
      </c>
    </row>
    <row r="1001" spans="15:16" ht="114.75">
      <c r="O1001"/>
      <c r="P1001" s="249" t="s">
        <v>1369</v>
      </c>
    </row>
    <row r="1002" spans="15:16" ht="165.75">
      <c r="O1002"/>
      <c r="P1002" s="249" t="s">
        <v>1370</v>
      </c>
    </row>
    <row r="1003" spans="15:16" ht="178.5">
      <c r="O1003"/>
      <c r="P1003" s="249" t="s">
        <v>1371</v>
      </c>
    </row>
    <row r="1004" spans="15:16" ht="140.25">
      <c r="O1004"/>
      <c r="P1004" s="249" t="s">
        <v>1372</v>
      </c>
    </row>
    <row r="1005" spans="15:16" ht="153">
      <c r="O1005"/>
      <c r="P1005" s="249" t="s">
        <v>1373</v>
      </c>
    </row>
    <row r="1006" spans="15:16" ht="127.5">
      <c r="O1006"/>
      <c r="P1006" s="249" t="s">
        <v>1374</v>
      </c>
    </row>
    <row r="1007" spans="15:16" ht="153">
      <c r="O1007"/>
      <c r="P1007" s="249" t="s">
        <v>1375</v>
      </c>
    </row>
    <row r="1008" spans="15:16" ht="153">
      <c r="O1008"/>
      <c r="P1008" s="249" t="s">
        <v>1376</v>
      </c>
    </row>
    <row r="1009" spans="15:16" ht="76.5">
      <c r="O1009"/>
      <c r="P1009" s="249" t="s">
        <v>1377</v>
      </c>
    </row>
    <row r="1010" spans="15:16" ht="76.5">
      <c r="O1010"/>
      <c r="P1010" s="249" t="s">
        <v>1378</v>
      </c>
    </row>
    <row r="1011" spans="15:16" ht="63.75">
      <c r="O1011"/>
      <c r="P1011" s="249" t="s">
        <v>1379</v>
      </c>
    </row>
    <row r="1012" spans="15:16" ht="153">
      <c r="O1012"/>
      <c r="P1012" s="248" t="s">
        <v>1380</v>
      </c>
    </row>
    <row r="1013" spans="15:16" ht="216.75">
      <c r="O1013"/>
      <c r="P1013" s="249" t="s">
        <v>1381</v>
      </c>
    </row>
    <row r="1014" spans="15:16" ht="25.5">
      <c r="O1014"/>
      <c r="P1014" s="249" t="s">
        <v>1382</v>
      </c>
    </row>
    <row r="1015" spans="15:16" ht="102">
      <c r="O1015"/>
      <c r="P1015" s="249" t="s">
        <v>1383</v>
      </c>
    </row>
    <row r="1016" spans="15:16" ht="153">
      <c r="O1016"/>
      <c r="P1016" s="249" t="s">
        <v>1384</v>
      </c>
    </row>
    <row r="1017" spans="15:16" ht="63.75">
      <c r="O1017"/>
      <c r="P1017" s="249" t="s">
        <v>1385</v>
      </c>
    </row>
    <row r="1018" spans="15:16" ht="140.25">
      <c r="O1018"/>
      <c r="P1018" s="249" t="s">
        <v>1386</v>
      </c>
    </row>
    <row r="1019" spans="15:16" ht="102">
      <c r="O1019"/>
      <c r="P1019" s="249" t="s">
        <v>1387</v>
      </c>
    </row>
    <row r="1020" spans="15:16" ht="102">
      <c r="O1020"/>
      <c r="P1020" s="249" t="s">
        <v>1388</v>
      </c>
    </row>
    <row r="1021" spans="15:16" ht="63.75">
      <c r="O1021"/>
      <c r="P1021" s="249" t="s">
        <v>1389</v>
      </c>
    </row>
    <row r="1022" spans="15:16" ht="102">
      <c r="O1022"/>
      <c r="P1022" s="249" t="s">
        <v>1390</v>
      </c>
    </row>
    <row r="1023" spans="15:16" ht="102">
      <c r="O1023"/>
      <c r="P1023" s="249" t="s">
        <v>1391</v>
      </c>
    </row>
    <row r="1024" spans="15:16" ht="51">
      <c r="O1024"/>
      <c r="P1024" s="249" t="s">
        <v>1392</v>
      </c>
    </row>
    <row r="1025" spans="15:16" ht="89.25">
      <c r="O1025"/>
      <c r="P1025" s="249" t="s">
        <v>1393</v>
      </c>
    </row>
    <row r="1026" spans="15:16" ht="114.75">
      <c r="O1026"/>
      <c r="P1026" s="249" t="s">
        <v>1394</v>
      </c>
    </row>
    <row r="1027" spans="15:16" ht="76.5">
      <c r="O1027"/>
      <c r="P1027" s="249" t="s">
        <v>1395</v>
      </c>
    </row>
    <row r="1028" spans="15:16" ht="76.5">
      <c r="O1028"/>
      <c r="P1028" s="249" t="s">
        <v>1396</v>
      </c>
    </row>
    <row r="1029" spans="15:16" ht="178.5">
      <c r="O1029"/>
      <c r="P1029" s="249" t="s">
        <v>1397</v>
      </c>
    </row>
    <row r="1030" spans="15:16" ht="102">
      <c r="O1030"/>
      <c r="P1030" s="249" t="s">
        <v>1398</v>
      </c>
    </row>
    <row r="1031" spans="15:16" ht="114.75">
      <c r="O1031"/>
      <c r="P1031" s="249" t="s">
        <v>1399</v>
      </c>
    </row>
    <row r="1032" spans="15:16" ht="89.25">
      <c r="O1032"/>
      <c r="P1032" s="249" t="s">
        <v>1400</v>
      </c>
    </row>
    <row r="1033" spans="15:16" ht="114.75">
      <c r="O1033"/>
      <c r="P1033" s="249" t="s">
        <v>1401</v>
      </c>
    </row>
    <row r="1034" spans="15:16" ht="140.25">
      <c r="O1034"/>
      <c r="P1034" s="249" t="s">
        <v>1402</v>
      </c>
    </row>
    <row r="1035" spans="15:16" ht="127.5">
      <c r="O1035"/>
      <c r="P1035" s="249" t="s">
        <v>1403</v>
      </c>
    </row>
    <row r="1036" spans="15:16" ht="102">
      <c r="O1036"/>
      <c r="P1036" s="249" t="s">
        <v>1404</v>
      </c>
    </row>
    <row r="1037" spans="15:16" ht="127.5">
      <c r="O1037"/>
      <c r="P1037" s="248" t="s">
        <v>1405</v>
      </c>
    </row>
    <row r="1038" spans="15:16" ht="102">
      <c r="O1038"/>
      <c r="P1038" s="249" t="s">
        <v>1406</v>
      </c>
    </row>
    <row r="1039" spans="15:16" ht="114.75">
      <c r="O1039"/>
      <c r="P1039" s="249" t="s">
        <v>1407</v>
      </c>
    </row>
    <row r="1040" spans="15:16" ht="165.75">
      <c r="O1040"/>
      <c r="P1040" s="249" t="s">
        <v>1408</v>
      </c>
    </row>
    <row r="1041" spans="15:16" ht="114.75">
      <c r="O1041"/>
      <c r="P1041" s="248" t="s">
        <v>1409</v>
      </c>
    </row>
    <row r="1042" spans="15:16" ht="127.5">
      <c r="O1042"/>
      <c r="P1042" s="249" t="s">
        <v>1410</v>
      </c>
    </row>
    <row r="1043" spans="15:16" ht="89.25">
      <c r="O1043"/>
      <c r="P1043" s="249" t="s">
        <v>1411</v>
      </c>
    </row>
    <row r="1044" spans="15:16" ht="140.25">
      <c r="O1044"/>
      <c r="P1044" s="249" t="s">
        <v>1412</v>
      </c>
    </row>
    <row r="1045" spans="15:16" ht="242.25">
      <c r="O1045"/>
      <c r="P1045" s="249" t="s">
        <v>1413</v>
      </c>
    </row>
    <row r="1046" spans="15:16" ht="25.5">
      <c r="O1046"/>
      <c r="P1046" s="248" t="s">
        <v>1414</v>
      </c>
    </row>
    <row r="1047" spans="15:16" ht="76.5">
      <c r="O1047"/>
      <c r="P1047" s="249" t="s">
        <v>1415</v>
      </c>
    </row>
    <row r="1048" spans="15:16" ht="178.5">
      <c r="O1048"/>
      <c r="P1048" s="249" t="s">
        <v>1416</v>
      </c>
    </row>
    <row r="1049" spans="15:16" ht="51">
      <c r="O1049"/>
      <c r="P1049" s="249" t="s">
        <v>1417</v>
      </c>
    </row>
    <row r="1050" spans="15:16" ht="114.75">
      <c r="O1050"/>
      <c r="P1050" s="249" t="s">
        <v>1418</v>
      </c>
    </row>
    <row r="1051" spans="15:16" ht="127.5">
      <c r="O1051"/>
      <c r="P1051" s="249" t="s">
        <v>1419</v>
      </c>
    </row>
    <row r="1052" spans="15:16" ht="216.75">
      <c r="O1052"/>
      <c r="P1052" s="249" t="s">
        <v>1420</v>
      </c>
    </row>
    <row r="1053" spans="15:16" ht="114.75">
      <c r="O1053"/>
      <c r="P1053" s="249" t="s">
        <v>1421</v>
      </c>
    </row>
    <row r="1054" spans="15:16" ht="51">
      <c r="O1054"/>
      <c r="P1054" s="249" t="s">
        <v>1422</v>
      </c>
    </row>
    <row r="1055" spans="15:16" ht="25.5">
      <c r="O1055"/>
      <c r="P1055" s="249" t="s">
        <v>1423</v>
      </c>
    </row>
    <row r="1056" spans="15:16" ht="25.5">
      <c r="O1056"/>
      <c r="P1056" s="249" t="s">
        <v>1424</v>
      </c>
    </row>
    <row r="1057" spans="15:16" ht="51">
      <c r="O1057"/>
      <c r="P1057" s="249" t="s">
        <v>1425</v>
      </c>
    </row>
    <row r="1058" spans="15:16" ht="102">
      <c r="O1058"/>
      <c r="P1058" s="249" t="s">
        <v>1426</v>
      </c>
    </row>
    <row r="1059" spans="15:16" ht="127.5">
      <c r="O1059"/>
      <c r="P1059" s="248" t="s">
        <v>1427</v>
      </c>
    </row>
    <row r="1060" spans="15:16" ht="216.75">
      <c r="O1060"/>
      <c r="P1060" s="249" t="s">
        <v>1428</v>
      </c>
    </row>
    <row r="1061" spans="15:16" ht="63.75">
      <c r="O1061"/>
      <c r="P1061" s="249" t="s">
        <v>1429</v>
      </c>
    </row>
    <row r="1062" spans="15:16" ht="76.5">
      <c r="O1062"/>
      <c r="P1062" s="249" t="s">
        <v>1430</v>
      </c>
    </row>
    <row r="1063" spans="15:16" ht="178.5">
      <c r="O1063"/>
      <c r="P1063" s="249" t="s">
        <v>1431</v>
      </c>
    </row>
    <row r="1064" spans="15:16" ht="165.75">
      <c r="O1064"/>
      <c r="P1064" s="249" t="s">
        <v>1432</v>
      </c>
    </row>
    <row r="1065" spans="15:16" ht="165.75">
      <c r="O1065"/>
      <c r="P1065" s="249" t="s">
        <v>1433</v>
      </c>
    </row>
    <row r="1066" spans="15:16" ht="204">
      <c r="O1066"/>
      <c r="P1066" s="249" t="s">
        <v>1434</v>
      </c>
    </row>
    <row r="1067" spans="15:16" ht="165.75">
      <c r="O1067"/>
      <c r="P1067" s="249" t="s">
        <v>1435</v>
      </c>
    </row>
    <row r="1068" spans="15:16" ht="165.75">
      <c r="O1068"/>
      <c r="P1068" s="249" t="s">
        <v>1436</v>
      </c>
    </row>
    <row r="1069" spans="15:16" ht="165.75">
      <c r="O1069"/>
      <c r="P1069" s="249" t="s">
        <v>1437</v>
      </c>
    </row>
    <row r="1070" spans="15:16" ht="178.5">
      <c r="O1070"/>
      <c r="P1070" s="249" t="s">
        <v>1438</v>
      </c>
    </row>
    <row r="1071" spans="15:16" ht="216.75">
      <c r="O1071"/>
      <c r="P1071" s="249" t="s">
        <v>1439</v>
      </c>
    </row>
    <row r="1072" spans="15:16" ht="153">
      <c r="O1072"/>
      <c r="P1072" s="249" t="s">
        <v>1440</v>
      </c>
    </row>
    <row r="1073" spans="15:16" ht="165.75">
      <c r="O1073"/>
      <c r="P1073" s="249" t="s">
        <v>1441</v>
      </c>
    </row>
    <row r="1074" spans="15:16" ht="165.75">
      <c r="O1074"/>
      <c r="P1074" s="249" t="s">
        <v>1442</v>
      </c>
    </row>
    <row r="1075" spans="15:16" ht="153">
      <c r="O1075"/>
      <c r="P1075" s="249" t="s">
        <v>1443</v>
      </c>
    </row>
    <row r="1076" spans="15:16" ht="153">
      <c r="O1076"/>
      <c r="P1076" s="249" t="s">
        <v>1444</v>
      </c>
    </row>
    <row r="1077" spans="15:16" ht="191.25">
      <c r="O1077"/>
      <c r="P1077" s="249" t="s">
        <v>1445</v>
      </c>
    </row>
    <row r="1078" spans="15:16" ht="165.75">
      <c r="O1078"/>
      <c r="P1078" s="249" t="s">
        <v>1446</v>
      </c>
    </row>
    <row r="1079" spans="15:16" ht="114.75">
      <c r="O1079"/>
      <c r="P1079" s="249" t="s">
        <v>1447</v>
      </c>
    </row>
    <row r="1080" spans="15:16" ht="38.25">
      <c r="O1080"/>
      <c r="P1080" s="249" t="s">
        <v>1448</v>
      </c>
    </row>
    <row r="1081" spans="15:16" ht="165.75">
      <c r="O1081"/>
      <c r="P1081" s="249" t="s">
        <v>1449</v>
      </c>
    </row>
    <row r="1082" spans="15:16" ht="165.75">
      <c r="O1082"/>
      <c r="P1082" s="249" t="s">
        <v>1450</v>
      </c>
    </row>
    <row r="1083" spans="15:16" ht="191.25">
      <c r="O1083"/>
      <c r="P1083" s="249" t="s">
        <v>1451</v>
      </c>
    </row>
    <row r="1084" spans="15:16" ht="127.5">
      <c r="O1084"/>
      <c r="P1084" s="249" t="s">
        <v>1452</v>
      </c>
    </row>
    <row r="1085" spans="15:16" ht="114.75">
      <c r="O1085"/>
      <c r="P1085" s="249" t="s">
        <v>1453</v>
      </c>
    </row>
    <row r="1086" spans="15:16" ht="76.5">
      <c r="O1086"/>
      <c r="P1086" s="249" t="s">
        <v>1454</v>
      </c>
    </row>
    <row r="1087" spans="15:16" ht="102">
      <c r="O1087"/>
      <c r="P1087" s="249" t="s">
        <v>1455</v>
      </c>
    </row>
    <row r="1088" spans="15:16" ht="114.75">
      <c r="O1088"/>
      <c r="P1088" s="249" t="s">
        <v>1456</v>
      </c>
    </row>
    <row r="1089" spans="15:16" ht="102">
      <c r="O1089"/>
      <c r="P1089" s="249" t="s">
        <v>1457</v>
      </c>
    </row>
    <row r="1090" spans="15:16" ht="127.5">
      <c r="O1090"/>
      <c r="P1090" s="249" t="s">
        <v>1458</v>
      </c>
    </row>
    <row r="1091" spans="15:16" ht="153">
      <c r="O1091"/>
      <c r="P1091" s="249" t="s">
        <v>1459</v>
      </c>
    </row>
    <row r="1092" spans="15:16" ht="127.5">
      <c r="O1092"/>
      <c r="P1092" s="249" t="s">
        <v>1460</v>
      </c>
    </row>
    <row r="1093" spans="15:16" ht="153">
      <c r="O1093"/>
      <c r="P1093" s="248" t="s">
        <v>1461</v>
      </c>
    </row>
    <row r="1094" spans="15:16" ht="114.75">
      <c r="O1094"/>
      <c r="P1094" s="249" t="s">
        <v>1462</v>
      </c>
    </row>
    <row r="1095" spans="15:16" ht="102">
      <c r="O1095"/>
      <c r="P1095" s="249" t="s">
        <v>1463</v>
      </c>
    </row>
    <row r="1096" spans="15:16" ht="114.75">
      <c r="O1096"/>
      <c r="P1096" s="249" t="s">
        <v>1464</v>
      </c>
    </row>
    <row r="1097" spans="15:16" ht="165.75">
      <c r="O1097"/>
      <c r="P1097" s="249" t="s">
        <v>1465</v>
      </c>
    </row>
    <row r="1098" spans="15:16" ht="127.5">
      <c r="O1098"/>
      <c r="P1098" s="249" t="s">
        <v>1466</v>
      </c>
    </row>
    <row r="1099" spans="15:16" ht="76.5">
      <c r="O1099"/>
      <c r="P1099" s="249" t="s">
        <v>1467</v>
      </c>
    </row>
    <row r="1100" spans="15:16" ht="102">
      <c r="O1100"/>
      <c r="P1100" s="248" t="s">
        <v>1468</v>
      </c>
    </row>
    <row r="1101" spans="15:16" ht="114.75">
      <c r="O1101"/>
      <c r="P1101" s="248" t="s">
        <v>1469</v>
      </c>
    </row>
    <row r="1102" spans="15:16" ht="114.75">
      <c r="O1102"/>
      <c r="P1102" s="249" t="s">
        <v>1470</v>
      </c>
    </row>
    <row r="1103" spans="15:16" ht="114.75">
      <c r="O1103"/>
      <c r="P1103" s="249" t="s">
        <v>1471</v>
      </c>
    </row>
    <row r="1104" spans="15:16" ht="114.75">
      <c r="O1104"/>
      <c r="P1104" s="249" t="s">
        <v>1472</v>
      </c>
    </row>
    <row r="1105" spans="15:16" ht="63.75">
      <c r="O1105"/>
      <c r="P1105" s="249" t="s">
        <v>1473</v>
      </c>
    </row>
    <row r="1106" spans="15:16" ht="25.5">
      <c r="O1106"/>
      <c r="P1106" s="249" t="s">
        <v>1474</v>
      </c>
    </row>
    <row r="1107" spans="15:16" ht="25.5">
      <c r="O1107"/>
      <c r="P1107" s="249" t="s">
        <v>1475</v>
      </c>
    </row>
    <row r="1108" spans="15:16" ht="89.25">
      <c r="O1108"/>
      <c r="P1108" s="249" t="s">
        <v>1476</v>
      </c>
    </row>
    <row r="1109" spans="15:16" ht="153">
      <c r="O1109"/>
      <c r="P1109" s="249" t="s">
        <v>1477</v>
      </c>
    </row>
    <row r="1110" spans="15:16" ht="140.25">
      <c r="O1110"/>
      <c r="P1110" s="249" t="s">
        <v>1478</v>
      </c>
    </row>
    <row r="1111" spans="15:16" ht="102">
      <c r="O1111"/>
      <c r="P1111" s="249" t="s">
        <v>1479</v>
      </c>
    </row>
    <row r="1112" spans="15:16" ht="89.25">
      <c r="O1112"/>
      <c r="P1112" s="249" t="s">
        <v>1480</v>
      </c>
    </row>
    <row r="1113" spans="15:16" ht="140.25">
      <c r="O1113"/>
      <c r="P1113" s="249" t="s">
        <v>1481</v>
      </c>
    </row>
    <row r="1114" spans="15:16" ht="89.25">
      <c r="O1114"/>
      <c r="P1114" s="249" t="s">
        <v>1482</v>
      </c>
    </row>
    <row r="1115" spans="15:16" ht="114.75">
      <c r="O1115"/>
      <c r="P1115" s="249" t="s">
        <v>1483</v>
      </c>
    </row>
    <row r="1116" spans="15:16" ht="165.75">
      <c r="O1116"/>
      <c r="P1116" s="249" t="s">
        <v>1484</v>
      </c>
    </row>
    <row r="1117" spans="15:16" ht="114.75">
      <c r="O1117"/>
      <c r="P1117" s="249" t="s">
        <v>1485</v>
      </c>
    </row>
    <row r="1118" spans="15:16" ht="76.5">
      <c r="O1118"/>
      <c r="P1118" s="249" t="s">
        <v>1486</v>
      </c>
    </row>
    <row r="1119" spans="15:16" ht="76.5">
      <c r="O1119"/>
      <c r="P1119" s="249" t="s">
        <v>1487</v>
      </c>
    </row>
    <row r="1120" spans="15:16" ht="89.25">
      <c r="O1120"/>
      <c r="P1120" s="249" t="s">
        <v>1488</v>
      </c>
    </row>
    <row r="1121" spans="15:16" ht="63.75">
      <c r="O1121"/>
      <c r="P1121" s="249" t="s">
        <v>1489</v>
      </c>
    </row>
    <row r="1122" spans="15:16" ht="89.25">
      <c r="O1122"/>
      <c r="P1122" s="249" t="s">
        <v>1490</v>
      </c>
    </row>
    <row r="1123" spans="15:16" ht="204">
      <c r="O1123"/>
      <c r="P1123" s="249" t="s">
        <v>1491</v>
      </c>
    </row>
    <row r="1124" spans="15:16" ht="204">
      <c r="O1124"/>
      <c r="P1124" s="249" t="s">
        <v>1492</v>
      </c>
    </row>
    <row r="1125" spans="15:16" ht="178.5">
      <c r="O1125"/>
      <c r="P1125" s="249" t="s">
        <v>1493</v>
      </c>
    </row>
    <row r="1126" spans="15:16" ht="204">
      <c r="O1126"/>
      <c r="P1126" s="249" t="s">
        <v>1494</v>
      </c>
    </row>
    <row r="1127" spans="15:16" ht="204">
      <c r="O1127"/>
      <c r="P1127" s="249" t="s">
        <v>1495</v>
      </c>
    </row>
    <row r="1128" spans="15:16" ht="140.25">
      <c r="O1128"/>
      <c r="P1128" s="249" t="s">
        <v>1496</v>
      </c>
    </row>
    <row r="1129" spans="15:16" ht="102">
      <c r="O1129"/>
      <c r="P1129" s="248" t="s">
        <v>1497</v>
      </c>
    </row>
    <row r="1130" spans="15:16" ht="165.75">
      <c r="O1130"/>
      <c r="P1130" s="249" t="s">
        <v>1498</v>
      </c>
    </row>
    <row r="1131" spans="15:16" ht="89.25">
      <c r="O1131"/>
      <c r="P1131" s="248" t="s">
        <v>1499</v>
      </c>
    </row>
    <row r="1132" spans="15:16" ht="153">
      <c r="O1132"/>
      <c r="P1132" s="248" t="s">
        <v>1500</v>
      </c>
    </row>
    <row r="1133" spans="15:16" ht="140.25">
      <c r="O1133"/>
      <c r="P1133" s="249" t="s">
        <v>1501</v>
      </c>
    </row>
    <row r="1134" spans="15:16" ht="102">
      <c r="O1134"/>
      <c r="P1134" s="249" t="s">
        <v>1502</v>
      </c>
    </row>
    <row r="1135" spans="15:16" ht="216.75">
      <c r="O1135"/>
      <c r="P1135" s="249" t="s">
        <v>1503</v>
      </c>
    </row>
    <row r="1136" spans="15:16" ht="178.5">
      <c r="O1136"/>
      <c r="P1136" s="249" t="s">
        <v>1504</v>
      </c>
    </row>
    <row r="1137" spans="15:16" ht="140.25">
      <c r="O1137"/>
      <c r="P1137" s="249" t="s">
        <v>1505</v>
      </c>
    </row>
    <row r="1138" spans="15:16" ht="76.5">
      <c r="O1138"/>
      <c r="P1138" s="249" t="s">
        <v>1506</v>
      </c>
    </row>
    <row r="1139" spans="15:16" ht="191.25">
      <c r="O1139"/>
      <c r="P1139" s="249" t="s">
        <v>1507</v>
      </c>
    </row>
    <row r="1140" spans="15:16" ht="216.75">
      <c r="O1140"/>
      <c r="P1140" s="249" t="s">
        <v>1508</v>
      </c>
    </row>
    <row r="1141" spans="15:16" ht="165.75">
      <c r="O1141"/>
      <c r="P1141" s="249" t="s">
        <v>1509</v>
      </c>
    </row>
    <row r="1142" spans="15:16" ht="216.75">
      <c r="O1142"/>
      <c r="P1142" s="249" t="s">
        <v>1510</v>
      </c>
    </row>
    <row r="1143" spans="15:16" ht="191.25">
      <c r="O1143"/>
      <c r="P1143" s="249" t="s">
        <v>1511</v>
      </c>
    </row>
    <row r="1144" spans="15:16" ht="38.25">
      <c r="O1144"/>
      <c r="P1144" s="249" t="s">
        <v>1512</v>
      </c>
    </row>
    <row r="1145" spans="15:16" ht="114.75">
      <c r="O1145"/>
      <c r="P1145" s="249" t="s">
        <v>1513</v>
      </c>
    </row>
    <row r="1146" spans="15:16" ht="76.5">
      <c r="O1146"/>
      <c r="P1146" s="249" t="s">
        <v>1514</v>
      </c>
    </row>
    <row r="1147" spans="15:16" ht="204">
      <c r="O1147"/>
      <c r="P1147" s="249" t="s">
        <v>1515</v>
      </c>
    </row>
    <row r="1148" spans="15:16" ht="102">
      <c r="O1148"/>
      <c r="P1148" s="249" t="s">
        <v>1516</v>
      </c>
    </row>
    <row r="1149" spans="15:16" ht="25.5">
      <c r="O1149"/>
      <c r="P1149" s="249" t="s">
        <v>1517</v>
      </c>
    </row>
    <row r="1150" spans="15:16" ht="38.25">
      <c r="O1150"/>
      <c r="P1150" s="249" t="s">
        <v>1518</v>
      </c>
    </row>
    <row r="1151" spans="15:16" ht="153">
      <c r="O1151"/>
      <c r="P1151" s="249" t="s">
        <v>1519</v>
      </c>
    </row>
    <row r="1152" spans="15:16" ht="127.5">
      <c r="O1152"/>
      <c r="P1152" s="249" t="s">
        <v>1520</v>
      </c>
    </row>
    <row r="1153" spans="15:16" ht="165.75">
      <c r="O1153"/>
      <c r="P1153" s="249" t="s">
        <v>1521</v>
      </c>
    </row>
    <row r="1154" spans="15:16" ht="165.75">
      <c r="O1154"/>
      <c r="P1154" s="249" t="s">
        <v>1522</v>
      </c>
    </row>
    <row r="1155" spans="15:16" ht="127.5">
      <c r="O1155"/>
      <c r="P1155" s="249" t="s">
        <v>1523</v>
      </c>
    </row>
    <row r="1156" spans="15:16" ht="127.5">
      <c r="O1156"/>
      <c r="P1156" s="249" t="s">
        <v>1524</v>
      </c>
    </row>
    <row r="1157" spans="15:16" ht="153">
      <c r="O1157"/>
      <c r="P1157" s="249" t="s">
        <v>1525</v>
      </c>
    </row>
    <row r="1158" spans="15:16" ht="191.25">
      <c r="O1158"/>
      <c r="P1158" s="248" t="s">
        <v>1526</v>
      </c>
    </row>
    <row r="1159" spans="15:16" ht="140.25">
      <c r="O1159"/>
      <c r="P1159" s="248" t="s">
        <v>1527</v>
      </c>
    </row>
    <row r="1160" spans="15:16" ht="153">
      <c r="O1160"/>
      <c r="P1160" s="249" t="s">
        <v>1528</v>
      </c>
    </row>
    <row r="1161" spans="15:16" ht="127.5">
      <c r="O1161"/>
      <c r="P1161" s="248" t="s">
        <v>1529</v>
      </c>
    </row>
    <row r="1162" spans="15:16" ht="127.5">
      <c r="O1162"/>
      <c r="P1162" s="249" t="s">
        <v>1530</v>
      </c>
    </row>
    <row r="1163" spans="15:16" ht="153">
      <c r="O1163"/>
      <c r="P1163" s="249" t="s">
        <v>1531</v>
      </c>
    </row>
    <row r="1164" spans="15:16" ht="127.5">
      <c r="O1164"/>
      <c r="P1164" s="249" t="s">
        <v>1532</v>
      </c>
    </row>
    <row r="1165" spans="15:16" ht="153">
      <c r="O1165"/>
      <c r="P1165" s="249" t="s">
        <v>1533</v>
      </c>
    </row>
    <row r="1166" spans="15:16" ht="216.75">
      <c r="O1166"/>
      <c r="P1166" s="248" t="s">
        <v>1534</v>
      </c>
    </row>
    <row r="1167" spans="15:16" ht="178.5">
      <c r="O1167"/>
      <c r="P1167" s="249" t="s">
        <v>1535</v>
      </c>
    </row>
    <row r="1168" spans="15:16" ht="178.5">
      <c r="O1168"/>
      <c r="P1168" s="249" t="s">
        <v>1536</v>
      </c>
    </row>
    <row r="1169" spans="15:16" ht="127.5">
      <c r="O1169"/>
      <c r="P1169" s="249" t="s">
        <v>1537</v>
      </c>
    </row>
    <row r="1170" spans="15:16" ht="140.25">
      <c r="O1170"/>
      <c r="P1170" s="249" t="s">
        <v>1538</v>
      </c>
    </row>
    <row r="1171" spans="15:16" ht="89.25">
      <c r="O1171"/>
      <c r="P1171" s="249" t="s">
        <v>1539</v>
      </c>
    </row>
    <row r="1172" spans="15:16" ht="140.25">
      <c r="O1172"/>
      <c r="P1172" s="249" t="s">
        <v>1540</v>
      </c>
    </row>
    <row r="1173" spans="15:16" ht="89.25">
      <c r="O1173"/>
      <c r="P1173" s="249" t="s">
        <v>1541</v>
      </c>
    </row>
    <row r="1174" spans="15:16" ht="63.75">
      <c r="O1174"/>
      <c r="P1174" s="249" t="s">
        <v>1542</v>
      </c>
    </row>
    <row r="1175" spans="15:16" ht="76.5">
      <c r="O1175"/>
      <c r="P1175" s="249" t="s">
        <v>1543</v>
      </c>
    </row>
    <row r="1176" spans="15:16" ht="114.75">
      <c r="O1176"/>
      <c r="P1176" s="249" t="s">
        <v>1544</v>
      </c>
    </row>
    <row r="1177" spans="15:16" ht="127.5">
      <c r="O1177"/>
      <c r="P1177" s="249" t="s">
        <v>1545</v>
      </c>
    </row>
    <row r="1178" spans="15:16" ht="89.25">
      <c r="O1178"/>
      <c r="P1178" s="249" t="s">
        <v>1546</v>
      </c>
    </row>
    <row r="1179" spans="15:16" ht="114.75">
      <c r="O1179"/>
      <c r="P1179" s="249" t="s">
        <v>1547</v>
      </c>
    </row>
    <row r="1180" spans="15:16" ht="127.5">
      <c r="O1180"/>
      <c r="P1180" s="249" t="s">
        <v>1548</v>
      </c>
    </row>
    <row r="1181" spans="15:16" ht="242.25">
      <c r="O1181"/>
      <c r="P1181" s="249" t="s">
        <v>1549</v>
      </c>
    </row>
    <row r="1182" spans="15:16" ht="178.5">
      <c r="O1182"/>
      <c r="P1182" s="249" t="s">
        <v>1550</v>
      </c>
    </row>
    <row r="1183" spans="15:16" ht="89.25">
      <c r="O1183"/>
      <c r="P1183" s="249" t="s">
        <v>1551</v>
      </c>
    </row>
    <row r="1184" spans="15:16" ht="114.75">
      <c r="O1184"/>
      <c r="P1184" s="249" t="s">
        <v>1552</v>
      </c>
    </row>
    <row r="1185" spans="15:16" ht="102">
      <c r="O1185"/>
      <c r="P1185" s="249" t="s">
        <v>1553</v>
      </c>
    </row>
    <row r="1186" spans="15:16" ht="140.25">
      <c r="O1186"/>
      <c r="P1186" s="248" t="s">
        <v>1554</v>
      </c>
    </row>
    <row r="1187" spans="15:16" ht="204">
      <c r="O1187"/>
      <c r="P1187" s="248" t="s">
        <v>1555</v>
      </c>
    </row>
    <row r="1188" spans="15:16" ht="242.25">
      <c r="O1188"/>
      <c r="P1188" s="249" t="s">
        <v>1556</v>
      </c>
    </row>
    <row r="1189" spans="15:16" ht="216.75">
      <c r="O1189"/>
      <c r="P1189" s="249" t="s">
        <v>1557</v>
      </c>
    </row>
    <row r="1190" spans="15:16" ht="89.25">
      <c r="O1190"/>
      <c r="P1190" s="249" t="s">
        <v>1558</v>
      </c>
    </row>
    <row r="1191" spans="15:16" ht="165.75">
      <c r="O1191"/>
      <c r="P1191" s="249" t="s">
        <v>1559</v>
      </c>
    </row>
    <row r="1192" spans="15:16" ht="204">
      <c r="O1192"/>
      <c r="P1192" s="249" t="s">
        <v>1560</v>
      </c>
    </row>
    <row r="1193" spans="15:16" ht="165.75">
      <c r="O1193"/>
      <c r="P1193" s="249" t="s">
        <v>1561</v>
      </c>
    </row>
    <row r="1194" spans="15:16" ht="140.25">
      <c r="O1194"/>
      <c r="P1194" s="249" t="s">
        <v>1562</v>
      </c>
    </row>
    <row r="1195" spans="15:16" ht="102">
      <c r="O1195"/>
      <c r="P1195" s="249" t="s">
        <v>1563</v>
      </c>
    </row>
    <row r="1196" spans="15:16" ht="140.25">
      <c r="O1196"/>
      <c r="P1196" s="249" t="s">
        <v>1564</v>
      </c>
    </row>
    <row r="1197" spans="15:16" ht="191.25">
      <c r="O1197"/>
      <c r="P1197" s="249" t="s">
        <v>1565</v>
      </c>
    </row>
    <row r="1198" spans="15:16" ht="102">
      <c r="O1198"/>
      <c r="P1198" s="249" t="s">
        <v>1566</v>
      </c>
    </row>
    <row r="1199" spans="15:16" ht="114.75">
      <c r="O1199"/>
      <c r="P1199" s="249" t="s">
        <v>1567</v>
      </c>
    </row>
    <row r="1200" spans="15:16" ht="114.75">
      <c r="O1200"/>
      <c r="P1200" s="249" t="s">
        <v>1568</v>
      </c>
    </row>
    <row r="1201" spans="15:16" ht="89.25">
      <c r="O1201"/>
      <c r="P1201" s="249" t="s">
        <v>1569</v>
      </c>
    </row>
    <row r="1202" spans="15:16" ht="102">
      <c r="O1202"/>
      <c r="P1202" s="249" t="s">
        <v>1570</v>
      </c>
    </row>
    <row r="1203" spans="15:16" ht="89.25">
      <c r="O1203"/>
      <c r="P1203" s="249" t="s">
        <v>1571</v>
      </c>
    </row>
    <row r="1204" spans="15:16" ht="153">
      <c r="O1204"/>
      <c r="P1204" s="248" t="s">
        <v>1572</v>
      </c>
    </row>
    <row r="1205" spans="15:16" ht="165.75">
      <c r="O1205"/>
      <c r="P1205" s="248" t="s">
        <v>1573</v>
      </c>
    </row>
    <row r="1206" spans="15:16" ht="178.5">
      <c r="O1206"/>
      <c r="P1206" s="248" t="s">
        <v>1574</v>
      </c>
    </row>
    <row r="1207" spans="15:16" ht="178.5">
      <c r="O1207"/>
      <c r="P1207" s="248" t="s">
        <v>1575</v>
      </c>
    </row>
    <row r="1208" spans="15:16" ht="153">
      <c r="O1208"/>
      <c r="P1208" s="248" t="s">
        <v>1576</v>
      </c>
    </row>
    <row r="1209" spans="15:16" ht="165.75">
      <c r="O1209"/>
      <c r="P1209" s="249" t="s">
        <v>1577</v>
      </c>
    </row>
    <row r="1210" spans="15:16" ht="38.25">
      <c r="O1210"/>
      <c r="P1210" s="248" t="s">
        <v>1578</v>
      </c>
    </row>
    <row r="1211" spans="15:16" ht="25.5">
      <c r="O1211"/>
      <c r="P1211" s="248" t="s">
        <v>1579</v>
      </c>
    </row>
    <row r="1212" spans="15:16" ht="25.5">
      <c r="O1212"/>
      <c r="P1212" s="249" t="s">
        <v>1580</v>
      </c>
    </row>
    <row r="1213" spans="15:16" ht="178.5">
      <c r="O1213"/>
      <c r="P1213" s="249" t="s">
        <v>1581</v>
      </c>
    </row>
    <row r="1214" spans="15:16" ht="114.75">
      <c r="O1214"/>
      <c r="P1214" s="249" t="s">
        <v>1582</v>
      </c>
    </row>
    <row r="1215" spans="15:16" ht="38.25">
      <c r="O1215"/>
      <c r="P1215" s="249" t="s">
        <v>1583</v>
      </c>
    </row>
    <row r="1216" spans="15:16" ht="102">
      <c r="O1216"/>
      <c r="P1216" s="249" t="s">
        <v>1584</v>
      </c>
    </row>
    <row r="1217" spans="15:16" ht="89.25">
      <c r="O1217"/>
      <c r="P1217" s="249" t="s">
        <v>1585</v>
      </c>
    </row>
    <row r="1218" spans="15:16" ht="38.25">
      <c r="O1218"/>
      <c r="P1218" s="249" t="s">
        <v>1586</v>
      </c>
    </row>
    <row r="1219" spans="15:16" ht="114.75">
      <c r="O1219"/>
      <c r="P1219" s="249" t="s">
        <v>1587</v>
      </c>
    </row>
    <row r="1220" spans="15:16" ht="127.5">
      <c r="O1220"/>
      <c r="P1220" s="248" t="s">
        <v>1588</v>
      </c>
    </row>
    <row r="1221" spans="15:16" ht="140.25">
      <c r="O1221"/>
      <c r="P1221" s="249" t="s">
        <v>1589</v>
      </c>
    </row>
    <row r="1222" spans="15:16" ht="114.75">
      <c r="O1222"/>
      <c r="P1222" s="248" t="s">
        <v>1590</v>
      </c>
    </row>
    <row r="1223" spans="15:16" ht="153">
      <c r="O1223"/>
      <c r="P1223" s="248" t="s">
        <v>1591</v>
      </c>
    </row>
    <row r="1224" spans="15:16" ht="114.75">
      <c r="O1224"/>
      <c r="P1224" s="248" t="s">
        <v>1592</v>
      </c>
    </row>
    <row r="1225" spans="15:16" ht="153">
      <c r="O1225"/>
      <c r="P1225" s="249" t="s">
        <v>1593</v>
      </c>
    </row>
    <row r="1226" spans="15:16" ht="127.5">
      <c r="O1226"/>
      <c r="P1226" s="248" t="s">
        <v>1594</v>
      </c>
    </row>
    <row r="1227" spans="15:16" ht="114.75">
      <c r="O1227"/>
      <c r="P1227" s="248" t="s">
        <v>1595</v>
      </c>
    </row>
    <row r="1228" spans="15:16" ht="63.75">
      <c r="O1228"/>
      <c r="P1228" s="249" t="s">
        <v>1596</v>
      </c>
    </row>
    <row r="1229" spans="15:16" ht="89.25">
      <c r="O1229"/>
      <c r="P1229" s="249" t="s">
        <v>1597</v>
      </c>
    </row>
    <row r="1230" spans="15:16" ht="127.5">
      <c r="O1230"/>
      <c r="P1230" s="249" t="s">
        <v>1598</v>
      </c>
    </row>
    <row r="1231" spans="15:16" ht="178.5">
      <c r="O1231"/>
      <c r="P1231" s="249" t="s">
        <v>1599</v>
      </c>
    </row>
    <row r="1232" spans="15:16" ht="76.5">
      <c r="O1232"/>
      <c r="P1232" s="249" t="s">
        <v>1600</v>
      </c>
    </row>
    <row r="1233" spans="15:16" ht="89.25">
      <c r="O1233"/>
      <c r="P1233" s="249" t="s">
        <v>1601</v>
      </c>
    </row>
    <row r="1234" spans="15:16" ht="127.5">
      <c r="O1234"/>
      <c r="P1234" s="249" t="s">
        <v>1602</v>
      </c>
    </row>
    <row r="1235" spans="15:16" ht="114.75">
      <c r="O1235"/>
      <c r="P1235" s="249" t="s">
        <v>1603</v>
      </c>
    </row>
    <row r="1236" spans="15:16" ht="89.25">
      <c r="O1236"/>
      <c r="P1236" s="249" t="s">
        <v>1604</v>
      </c>
    </row>
    <row r="1237" spans="15:16" ht="165.75">
      <c r="O1237"/>
      <c r="P1237" s="249" t="s">
        <v>1605</v>
      </c>
    </row>
    <row r="1238" spans="15:16" ht="102">
      <c r="O1238"/>
      <c r="P1238" s="249" t="s">
        <v>1606</v>
      </c>
    </row>
    <row r="1239" spans="15:16" ht="153">
      <c r="O1239"/>
      <c r="P1239" s="249" t="s">
        <v>1607</v>
      </c>
    </row>
    <row r="1240" spans="15:16" ht="102">
      <c r="O1240"/>
      <c r="P1240" s="249" t="s">
        <v>1608</v>
      </c>
    </row>
    <row r="1241" spans="15:16" ht="76.5">
      <c r="O1241"/>
      <c r="P1241" s="249" t="s">
        <v>1609</v>
      </c>
    </row>
    <row r="1242" spans="15:16" ht="76.5">
      <c r="O1242"/>
      <c r="P1242" s="249" t="s">
        <v>1610</v>
      </c>
    </row>
    <row r="1243" spans="15:16" ht="25.5">
      <c r="O1243"/>
      <c r="P1243" s="249" t="s">
        <v>1611</v>
      </c>
    </row>
    <row r="1244" spans="15:16" ht="38.25">
      <c r="O1244"/>
      <c r="P1244" s="249" t="s">
        <v>1612</v>
      </c>
    </row>
    <row r="1245" spans="15:16" ht="114.75">
      <c r="O1245"/>
      <c r="P1245" s="249" t="s">
        <v>1613</v>
      </c>
    </row>
    <row r="1246" spans="15:16" ht="114.75">
      <c r="O1246"/>
      <c r="P1246" s="249" t="s">
        <v>1614</v>
      </c>
    </row>
    <row r="1247" spans="15:16" ht="38.25">
      <c r="O1247"/>
      <c r="P1247" s="249" t="s">
        <v>1615</v>
      </c>
    </row>
    <row r="1248" spans="15:16" ht="102">
      <c r="O1248"/>
      <c r="P1248" s="249" t="s">
        <v>1616</v>
      </c>
    </row>
    <row r="1249" spans="15:16" ht="114.75">
      <c r="O1249"/>
      <c r="P1249" s="249" t="s">
        <v>1617</v>
      </c>
    </row>
    <row r="1250" spans="15:16" ht="102">
      <c r="O1250"/>
      <c r="P1250" s="249" t="s">
        <v>1618</v>
      </c>
    </row>
    <row r="1251" spans="15:16" ht="89.25">
      <c r="O1251"/>
      <c r="P1251" s="249" t="s">
        <v>1619</v>
      </c>
    </row>
    <row r="1252" spans="15:16" ht="89.25">
      <c r="O1252"/>
      <c r="P1252" s="249" t="s">
        <v>1620</v>
      </c>
    </row>
    <row r="1253" spans="15:16" ht="331.5">
      <c r="O1253"/>
      <c r="P1253" s="249" t="s">
        <v>1621</v>
      </c>
    </row>
    <row r="1254" spans="15:16" ht="63.75">
      <c r="O1254"/>
      <c r="P1254" s="249" t="s">
        <v>1622</v>
      </c>
    </row>
    <row r="1255" spans="15:16" ht="114.75">
      <c r="O1255"/>
      <c r="P1255" s="249" t="s">
        <v>1623</v>
      </c>
    </row>
    <row r="1256" spans="15:16" ht="89.25">
      <c r="O1256"/>
      <c r="P1256" s="249" t="s">
        <v>1624</v>
      </c>
    </row>
    <row r="1257" spans="15:16" ht="114.75">
      <c r="O1257"/>
      <c r="P1257" s="249" t="s">
        <v>1625</v>
      </c>
    </row>
    <row r="1258" spans="15:16" ht="89.25">
      <c r="O1258"/>
      <c r="P1258" s="249" t="s">
        <v>1626</v>
      </c>
    </row>
    <row r="1259" spans="15:16" ht="140.25">
      <c r="O1259"/>
      <c r="P1259" s="249" t="s">
        <v>1627</v>
      </c>
    </row>
    <row r="1260" spans="15:16" ht="204">
      <c r="O1260"/>
      <c r="P1260" s="249" t="s">
        <v>1628</v>
      </c>
    </row>
    <row r="1261" spans="15:16" ht="63.75">
      <c r="O1261"/>
      <c r="P1261" s="249" t="s">
        <v>1629</v>
      </c>
    </row>
    <row r="1262" spans="15:16" ht="63.75">
      <c r="O1262"/>
      <c r="P1262" s="249" t="s">
        <v>1630</v>
      </c>
    </row>
    <row r="1263" spans="15:16" ht="89.25">
      <c r="O1263"/>
      <c r="P1263" s="249" t="s">
        <v>1631</v>
      </c>
    </row>
    <row r="1264" spans="15:16" ht="216.75">
      <c r="O1264"/>
      <c r="P1264" s="249" t="s">
        <v>1632</v>
      </c>
    </row>
    <row r="1265" spans="15:16" ht="216.75">
      <c r="O1265"/>
      <c r="P1265" s="249" t="s">
        <v>1633</v>
      </c>
    </row>
    <row r="1266" spans="15:16" ht="204">
      <c r="O1266"/>
      <c r="P1266" s="249" t="s">
        <v>1634</v>
      </c>
    </row>
    <row r="1267" spans="15:16" ht="191.25">
      <c r="O1267"/>
      <c r="P1267" s="249" t="s">
        <v>1635</v>
      </c>
    </row>
    <row r="1268" spans="15:16" ht="140.25">
      <c r="O1268"/>
      <c r="P1268" s="249" t="s">
        <v>1636</v>
      </c>
    </row>
    <row r="1269" spans="15:16" ht="165.75">
      <c r="O1269"/>
      <c r="P1269" s="249" t="s">
        <v>1637</v>
      </c>
    </row>
    <row r="1270" spans="15:16" ht="153">
      <c r="O1270"/>
      <c r="P1270" s="249" t="s">
        <v>1638</v>
      </c>
    </row>
    <row r="1271" spans="15:16" ht="140.25">
      <c r="O1271"/>
      <c r="P1271" s="249" t="s">
        <v>1639</v>
      </c>
    </row>
    <row r="1272" spans="15:16" ht="178.5">
      <c r="O1272"/>
      <c r="P1272" s="249" t="s">
        <v>1640</v>
      </c>
    </row>
    <row r="1273" spans="15:16" ht="127.5">
      <c r="O1273"/>
      <c r="P1273" s="249" t="s">
        <v>1641</v>
      </c>
    </row>
    <row r="1274" spans="15:16" ht="140.25">
      <c r="O1274"/>
      <c r="P1274" s="249" t="s">
        <v>1642</v>
      </c>
    </row>
    <row r="1275" spans="15:16" ht="178.5">
      <c r="O1275"/>
      <c r="P1275" s="249" t="s">
        <v>1643</v>
      </c>
    </row>
    <row r="1276" spans="15:16" ht="165.75">
      <c r="O1276"/>
      <c r="P1276" s="249" t="s">
        <v>1644</v>
      </c>
    </row>
    <row r="1277" spans="15:16" ht="127.5">
      <c r="O1277"/>
      <c r="P1277" s="249" t="s">
        <v>1645</v>
      </c>
    </row>
    <row r="1278" spans="15:16" ht="165.75">
      <c r="O1278"/>
      <c r="P1278" s="249" t="s">
        <v>1646</v>
      </c>
    </row>
    <row r="1279" spans="15:16" ht="140.25">
      <c r="O1279"/>
      <c r="P1279" s="249" t="s">
        <v>1647</v>
      </c>
    </row>
    <row r="1280" spans="15:16" ht="165.75">
      <c r="O1280"/>
      <c r="P1280" s="249" t="s">
        <v>1648</v>
      </c>
    </row>
    <row r="1281" spans="15:16" ht="38.25">
      <c r="O1281"/>
      <c r="P1281" s="249" t="s">
        <v>1649</v>
      </c>
    </row>
    <row r="1282" spans="15:16" ht="38.25">
      <c r="O1282"/>
      <c r="P1282" s="249" t="s">
        <v>1650</v>
      </c>
    </row>
    <row r="1283" spans="15:16" ht="38.25">
      <c r="O1283"/>
      <c r="P1283" s="249" t="s">
        <v>1651</v>
      </c>
    </row>
    <row r="1284" spans="15:16" ht="25.5">
      <c r="O1284"/>
      <c r="P1284" s="249" t="s">
        <v>1652</v>
      </c>
    </row>
    <row r="1285" spans="15:16" ht="51">
      <c r="O1285"/>
      <c r="P1285" s="249" t="s">
        <v>1653</v>
      </c>
    </row>
    <row r="1286" spans="15:16" ht="63.75">
      <c r="O1286"/>
      <c r="P1286" s="249" t="s">
        <v>1654</v>
      </c>
    </row>
    <row r="1287" spans="15:16" ht="63.75">
      <c r="O1287"/>
      <c r="P1287" s="249" t="s">
        <v>1655</v>
      </c>
    </row>
    <row r="1288" spans="15:16" ht="38.25">
      <c r="O1288"/>
      <c r="P1288" s="249" t="s">
        <v>1656</v>
      </c>
    </row>
    <row r="1289" spans="15:16" ht="114.75">
      <c r="O1289"/>
      <c r="P1289" s="249" t="s">
        <v>1657</v>
      </c>
    </row>
    <row r="1290" spans="15:16" ht="25.5">
      <c r="O1290"/>
      <c r="P1290" s="249" t="s">
        <v>1658</v>
      </c>
    </row>
    <row r="1291" spans="15:16" ht="51">
      <c r="O1291"/>
      <c r="P1291" s="249" t="s">
        <v>1659</v>
      </c>
    </row>
    <row r="1292" spans="15:16" ht="51">
      <c r="O1292"/>
      <c r="P1292" s="249" t="s">
        <v>1660</v>
      </c>
    </row>
    <row r="1293" spans="15:16" ht="51">
      <c r="O1293"/>
      <c r="P1293" s="249" t="s">
        <v>1661</v>
      </c>
    </row>
    <row r="1294" spans="15:16" ht="89.25">
      <c r="O1294"/>
      <c r="P1294" s="249" t="s">
        <v>1662</v>
      </c>
    </row>
    <row r="1295" spans="15:16" ht="89.25">
      <c r="O1295"/>
      <c r="P1295" s="249" t="s">
        <v>1663</v>
      </c>
    </row>
    <row r="1296" spans="15:16" ht="51">
      <c r="O1296"/>
      <c r="P1296" s="249" t="s">
        <v>1664</v>
      </c>
    </row>
    <row r="1297" spans="15:16" ht="38.25">
      <c r="O1297"/>
      <c r="P1297" s="249" t="s">
        <v>1665</v>
      </c>
    </row>
    <row r="1298" spans="15:16" ht="51">
      <c r="O1298"/>
      <c r="P1298" s="249" t="s">
        <v>1666</v>
      </c>
    </row>
    <row r="1299" spans="15:16" ht="89.25">
      <c r="O1299"/>
      <c r="P1299" s="249" t="s">
        <v>1667</v>
      </c>
    </row>
    <row r="1300" spans="15:16" ht="51">
      <c r="O1300"/>
      <c r="P1300" s="249" t="s">
        <v>1668</v>
      </c>
    </row>
    <row r="1301" spans="15:16" ht="114.75">
      <c r="O1301"/>
      <c r="P1301" s="249" t="s">
        <v>1669</v>
      </c>
    </row>
    <row r="1302" spans="15:16" ht="89.25">
      <c r="O1302"/>
      <c r="P1302" s="249" t="s">
        <v>1670</v>
      </c>
    </row>
    <row r="1303" spans="15:16" ht="63.75">
      <c r="O1303"/>
      <c r="P1303" s="249" t="s">
        <v>1671</v>
      </c>
    </row>
    <row r="1304" spans="15:16" ht="38.25">
      <c r="O1304"/>
      <c r="P1304" s="249" t="s">
        <v>1672</v>
      </c>
    </row>
    <row r="1305" spans="15:16" ht="38.25">
      <c r="O1305"/>
      <c r="P1305" s="249" t="s">
        <v>1673</v>
      </c>
    </row>
    <row r="1306" spans="15:16" ht="38.25">
      <c r="O1306"/>
      <c r="P1306" s="249" t="s">
        <v>1674</v>
      </c>
    </row>
    <row r="1307" spans="15:16" ht="38.25">
      <c r="O1307"/>
      <c r="P1307" s="249" t="s">
        <v>1675</v>
      </c>
    </row>
    <row r="1308" spans="15:16" ht="63.75">
      <c r="O1308"/>
      <c r="P1308" s="249" t="s">
        <v>1676</v>
      </c>
    </row>
    <row r="1309" spans="15:16" ht="89.25">
      <c r="O1309"/>
      <c r="P1309" s="249" t="s">
        <v>1677</v>
      </c>
    </row>
    <row r="1310" spans="15:16" ht="76.5">
      <c r="O1310"/>
      <c r="P1310" s="249" t="s">
        <v>1678</v>
      </c>
    </row>
    <row r="1311" spans="15:16" ht="38.25">
      <c r="O1311"/>
      <c r="P1311" s="249" t="s">
        <v>1679</v>
      </c>
    </row>
    <row r="1312" spans="15:16" ht="127.5">
      <c r="O1312"/>
      <c r="P1312" s="248" t="s">
        <v>1680</v>
      </c>
    </row>
    <row r="1313" spans="15:16" ht="63.75">
      <c r="O1313"/>
      <c r="P1313" s="249" t="s">
        <v>1681</v>
      </c>
    </row>
    <row r="1314" spans="15:16" ht="140.25">
      <c r="O1314"/>
      <c r="P1314" s="248" t="s">
        <v>1682</v>
      </c>
    </row>
    <row r="1315" spans="15:16" ht="38.25">
      <c r="O1315"/>
      <c r="P1315" s="249" t="s">
        <v>1683</v>
      </c>
    </row>
    <row r="1316" spans="15:16" ht="38.25">
      <c r="O1316"/>
      <c r="P1316" s="249" t="s">
        <v>1684</v>
      </c>
    </row>
    <row r="1317" spans="15:16" ht="38.25">
      <c r="O1317"/>
      <c r="P1317" s="249" t="s">
        <v>1685</v>
      </c>
    </row>
    <row r="1318" spans="15:16" ht="51">
      <c r="O1318"/>
      <c r="P1318" s="249" t="s">
        <v>1686</v>
      </c>
    </row>
    <row r="1319" spans="15:16" ht="89.25">
      <c r="O1319"/>
      <c r="P1319" s="249" t="s">
        <v>1687</v>
      </c>
    </row>
    <row r="1320" spans="15:16">
      <c r="O1320"/>
      <c r="P1320" s="249" t="s">
        <v>1688</v>
      </c>
    </row>
    <row r="1321" spans="15:16" ht="63.75">
      <c r="O1321"/>
      <c r="P1321" s="249" t="s">
        <v>1689</v>
      </c>
    </row>
    <row r="1322" spans="15:16" ht="25.5">
      <c r="O1322"/>
      <c r="P1322" s="249" t="s">
        <v>1690</v>
      </c>
    </row>
    <row r="1323" spans="15:16" ht="102">
      <c r="O1323"/>
      <c r="P1323" s="249" t="s">
        <v>1691</v>
      </c>
    </row>
    <row r="1324" spans="15:16" ht="89.25">
      <c r="O1324"/>
      <c r="P1324" s="249" t="s">
        <v>1692</v>
      </c>
    </row>
    <row r="1325" spans="15:16" ht="51">
      <c r="O1325"/>
      <c r="P1325" s="249" t="s">
        <v>1693</v>
      </c>
    </row>
    <row r="1326" spans="15:16" ht="51">
      <c r="O1326"/>
      <c r="P1326" s="249" t="s">
        <v>1694</v>
      </c>
    </row>
    <row r="1327" spans="15:16" ht="114.75">
      <c r="O1327"/>
      <c r="P1327" s="249" t="s">
        <v>1695</v>
      </c>
    </row>
    <row r="1328" spans="15:16" ht="51">
      <c r="O1328"/>
      <c r="P1328" s="249" t="s">
        <v>1696</v>
      </c>
    </row>
    <row r="1329" spans="15:16" ht="76.5">
      <c r="O1329"/>
      <c r="P1329" s="249" t="s">
        <v>1697</v>
      </c>
    </row>
    <row r="1330" spans="15:16" ht="38.25">
      <c r="O1330"/>
      <c r="P1330" s="249" t="s">
        <v>1698</v>
      </c>
    </row>
    <row r="1331" spans="15:16" ht="25.5">
      <c r="O1331"/>
      <c r="P1331" s="249" t="s">
        <v>1699</v>
      </c>
    </row>
    <row r="1332" spans="15:16" ht="51">
      <c r="O1332"/>
      <c r="P1332" s="249" t="s">
        <v>1700</v>
      </c>
    </row>
    <row r="1333" spans="15:16" ht="51">
      <c r="O1333"/>
      <c r="P1333" s="249" t="s">
        <v>1701</v>
      </c>
    </row>
    <row r="1334" spans="15:16" ht="63.75">
      <c r="O1334"/>
      <c r="P1334" s="249" t="s">
        <v>1702</v>
      </c>
    </row>
    <row r="1335" spans="15:16" ht="38.25">
      <c r="O1335"/>
      <c r="P1335" s="249" t="s">
        <v>1703</v>
      </c>
    </row>
    <row r="1336" spans="15:16" ht="63.75">
      <c r="O1336"/>
      <c r="P1336" s="249" t="s">
        <v>1704</v>
      </c>
    </row>
    <row r="1337" spans="15:16" ht="38.25">
      <c r="O1337"/>
      <c r="P1337" s="249" t="s">
        <v>1705</v>
      </c>
    </row>
    <row r="1338" spans="15:16" ht="25.5">
      <c r="O1338"/>
      <c r="P1338" s="249" t="s">
        <v>1706</v>
      </c>
    </row>
    <row r="1339" spans="15:16" ht="25.5">
      <c r="O1339"/>
      <c r="P1339" s="249" t="s">
        <v>1707</v>
      </c>
    </row>
    <row r="1340" spans="15:16" ht="51">
      <c r="O1340"/>
      <c r="P1340" s="249" t="s">
        <v>1708</v>
      </c>
    </row>
    <row r="1341" spans="15:16" ht="51">
      <c r="O1341"/>
      <c r="P1341" s="249" t="s">
        <v>1709</v>
      </c>
    </row>
    <row r="1342" spans="15:16" ht="25.5">
      <c r="O1342"/>
      <c r="P1342" s="249" t="s">
        <v>1710</v>
      </c>
    </row>
    <row r="1343" spans="15:16" ht="25.5">
      <c r="O1343"/>
      <c r="P1343" s="249" t="s">
        <v>1711</v>
      </c>
    </row>
    <row r="1344" spans="15:16" ht="63.75">
      <c r="O1344"/>
      <c r="P1344" s="249" t="s">
        <v>1712</v>
      </c>
    </row>
    <row r="1345" spans="15:16" ht="51">
      <c r="O1345"/>
      <c r="P1345" s="249" t="s">
        <v>1713</v>
      </c>
    </row>
    <row r="1346" spans="15:16" ht="38.25">
      <c r="O1346"/>
      <c r="P1346" s="249" t="s">
        <v>1714</v>
      </c>
    </row>
    <row r="1347" spans="15:16" ht="63.75">
      <c r="O1347"/>
      <c r="P1347" s="249" t="s">
        <v>1715</v>
      </c>
    </row>
    <row r="1348" spans="15:16" ht="242.25">
      <c r="O1348"/>
      <c r="P1348" s="249" t="s">
        <v>1716</v>
      </c>
    </row>
    <row r="1349" spans="15:16" ht="76.5">
      <c r="O1349"/>
      <c r="P1349" s="249" t="s">
        <v>1717</v>
      </c>
    </row>
    <row r="1350" spans="15:16" ht="38.25">
      <c r="O1350"/>
      <c r="P1350" s="249" t="s">
        <v>1718</v>
      </c>
    </row>
    <row r="1351" spans="15:16" ht="51">
      <c r="O1351"/>
      <c r="P1351" s="249" t="s">
        <v>1719</v>
      </c>
    </row>
    <row r="1352" spans="15:16" ht="114.75">
      <c r="O1352"/>
      <c r="P1352" s="249" t="s">
        <v>1720</v>
      </c>
    </row>
    <row r="1353" spans="15:16" ht="76.5">
      <c r="O1353"/>
      <c r="P1353" s="249" t="s">
        <v>1721</v>
      </c>
    </row>
    <row r="1354" spans="15:16" ht="38.25">
      <c r="O1354"/>
      <c r="P1354" s="249" t="s">
        <v>1722</v>
      </c>
    </row>
    <row r="1355" spans="15:16" ht="89.25">
      <c r="O1355"/>
      <c r="P1355" s="249" t="s">
        <v>1723</v>
      </c>
    </row>
    <row r="1356" spans="15:16" ht="76.5">
      <c r="O1356"/>
      <c r="P1356" s="249" t="s">
        <v>1724</v>
      </c>
    </row>
    <row r="1357" spans="15:16" ht="25.5">
      <c r="O1357"/>
      <c r="P1357" s="249" t="s">
        <v>1725</v>
      </c>
    </row>
    <row r="1358" spans="15:16" ht="51">
      <c r="O1358"/>
      <c r="P1358" s="249" t="s">
        <v>1726</v>
      </c>
    </row>
    <row r="1359" spans="15:16" ht="38.25">
      <c r="O1359"/>
      <c r="P1359" s="249" t="s">
        <v>1727</v>
      </c>
    </row>
    <row r="1360" spans="15:16" ht="140.25">
      <c r="O1360"/>
      <c r="P1360" s="249" t="s">
        <v>1728</v>
      </c>
    </row>
    <row r="1361" spans="15:16" ht="89.25">
      <c r="O1361"/>
      <c r="P1361" s="249" t="s">
        <v>1729</v>
      </c>
    </row>
    <row r="1362" spans="15:16" ht="76.5">
      <c r="O1362"/>
      <c r="P1362" s="249" t="s">
        <v>1730</v>
      </c>
    </row>
    <row r="1363" spans="15:16" ht="114.75">
      <c r="O1363"/>
      <c r="P1363" s="249" t="s">
        <v>1731</v>
      </c>
    </row>
    <row r="1364" spans="15:16" ht="51">
      <c r="O1364"/>
      <c r="P1364" s="249" t="s">
        <v>1732</v>
      </c>
    </row>
    <row r="1365" spans="15:16" ht="63.75">
      <c r="O1365"/>
      <c r="P1365" s="249" t="s">
        <v>1733</v>
      </c>
    </row>
    <row r="1366" spans="15:16" ht="102">
      <c r="O1366"/>
      <c r="P1366" s="249" t="s">
        <v>1734</v>
      </c>
    </row>
    <row r="1367" spans="15:16" ht="38.25">
      <c r="O1367"/>
      <c r="P1367" s="249" t="s">
        <v>1735</v>
      </c>
    </row>
    <row r="1368" spans="15:16" ht="25.5">
      <c r="O1368"/>
      <c r="P1368" s="249" t="s">
        <v>1736</v>
      </c>
    </row>
    <row r="1369" spans="15:16" ht="51">
      <c r="O1369"/>
      <c r="P1369" s="249" t="s">
        <v>1737</v>
      </c>
    </row>
    <row r="1370" spans="15:16" ht="63.75">
      <c r="O1370"/>
      <c r="P1370" s="249" t="s">
        <v>1738</v>
      </c>
    </row>
    <row r="1371" spans="15:16" ht="38.25">
      <c r="O1371"/>
      <c r="P1371" s="249" t="s">
        <v>1739</v>
      </c>
    </row>
    <row r="1372" spans="15:16" ht="38.25">
      <c r="O1372"/>
      <c r="P1372" s="249" t="s">
        <v>1740</v>
      </c>
    </row>
    <row r="1373" spans="15:16" ht="140.25">
      <c r="O1373"/>
      <c r="P1373" s="249" t="s">
        <v>1741</v>
      </c>
    </row>
    <row r="1374" spans="15:16" ht="51">
      <c r="O1374"/>
      <c r="P1374" s="249" t="s">
        <v>1742</v>
      </c>
    </row>
    <row r="1375" spans="15:16" ht="25.5">
      <c r="O1375"/>
      <c r="P1375" s="249" t="s">
        <v>1743</v>
      </c>
    </row>
    <row r="1376" spans="15:16" ht="25.5">
      <c r="O1376"/>
      <c r="P1376" s="249" t="s">
        <v>1744</v>
      </c>
    </row>
    <row r="1377" spans="15:16" ht="25.5">
      <c r="O1377"/>
      <c r="P1377" s="249" t="s">
        <v>1745</v>
      </c>
    </row>
    <row r="1378" spans="15:16" ht="25.5">
      <c r="O1378"/>
      <c r="P1378" s="249" t="s">
        <v>1746</v>
      </c>
    </row>
    <row r="1379" spans="15:16" ht="76.5">
      <c r="O1379"/>
      <c r="P1379" s="249" t="s">
        <v>1747</v>
      </c>
    </row>
    <row r="1380" spans="15:16" ht="63.75">
      <c r="O1380"/>
      <c r="P1380" s="249" t="s">
        <v>1748</v>
      </c>
    </row>
    <row r="1381" spans="15:16" ht="51">
      <c r="O1381"/>
      <c r="P1381" s="249" t="s">
        <v>1749</v>
      </c>
    </row>
    <row r="1382" spans="15:16" ht="25.5">
      <c r="O1382"/>
      <c r="P1382" s="249" t="s">
        <v>1750</v>
      </c>
    </row>
    <row r="1383" spans="15:16" ht="51">
      <c r="O1383"/>
      <c r="P1383" s="249" t="s">
        <v>1751</v>
      </c>
    </row>
    <row r="1384" spans="15:16" ht="140.25">
      <c r="O1384"/>
      <c r="P1384" s="249" t="s">
        <v>1752</v>
      </c>
    </row>
    <row r="1385" spans="15:16" ht="25.5">
      <c r="O1385"/>
      <c r="P1385" s="249" t="s">
        <v>1753</v>
      </c>
    </row>
    <row r="1386" spans="15:16" ht="76.5">
      <c r="O1386"/>
      <c r="P1386" s="249" t="s">
        <v>1754</v>
      </c>
    </row>
    <row r="1387" spans="15:16" ht="102">
      <c r="O1387"/>
      <c r="P1387" s="249" t="s">
        <v>1755</v>
      </c>
    </row>
    <row r="1388" spans="15:16" ht="51">
      <c r="O1388"/>
      <c r="P1388" s="249" t="s">
        <v>1756</v>
      </c>
    </row>
    <row r="1389" spans="15:16" ht="63.75">
      <c r="O1389"/>
      <c r="P1389" s="249" t="s">
        <v>1757</v>
      </c>
    </row>
    <row r="1390" spans="15:16" ht="51">
      <c r="O1390"/>
      <c r="P1390" s="249" t="s">
        <v>1758</v>
      </c>
    </row>
    <row r="1391" spans="15:16" ht="63.75">
      <c r="O1391"/>
      <c r="P1391" s="249" t="s">
        <v>1759</v>
      </c>
    </row>
    <row r="1392" spans="15:16" ht="63.75">
      <c r="O1392"/>
      <c r="P1392" s="249" t="s">
        <v>1760</v>
      </c>
    </row>
    <row r="1393" spans="15:16" ht="102">
      <c r="O1393"/>
      <c r="P1393" s="249" t="s">
        <v>1761</v>
      </c>
    </row>
    <row r="1394" spans="15:16" ht="63.75">
      <c r="O1394"/>
      <c r="P1394" s="249" t="s">
        <v>1762</v>
      </c>
    </row>
    <row r="1395" spans="15:16" ht="51">
      <c r="O1395"/>
      <c r="P1395" s="249" t="s">
        <v>1763</v>
      </c>
    </row>
    <row r="1396" spans="15:16" ht="63.75">
      <c r="O1396"/>
      <c r="P1396" s="249" t="s">
        <v>1764</v>
      </c>
    </row>
    <row r="1397" spans="15:16" ht="25.5">
      <c r="O1397"/>
      <c r="P1397" s="249" t="s">
        <v>1765</v>
      </c>
    </row>
    <row r="1398" spans="15:16" ht="25.5">
      <c r="O1398"/>
      <c r="P1398" s="249" t="s">
        <v>1766</v>
      </c>
    </row>
    <row r="1399" spans="15:16" ht="63.75">
      <c r="O1399"/>
      <c r="P1399" s="249" t="s">
        <v>1767</v>
      </c>
    </row>
    <row r="1400" spans="15:16" ht="63.75">
      <c r="O1400"/>
      <c r="P1400" s="249" t="s">
        <v>1768</v>
      </c>
    </row>
    <row r="1401" spans="15:16" ht="191.25">
      <c r="O1401"/>
      <c r="P1401" s="249" t="s">
        <v>1769</v>
      </c>
    </row>
    <row r="1402" spans="15:16" ht="114.75">
      <c r="O1402"/>
      <c r="P1402" s="249" t="s">
        <v>1770</v>
      </c>
    </row>
    <row r="1403" spans="15:16" ht="38.25">
      <c r="O1403"/>
      <c r="P1403" s="249" t="s">
        <v>1771</v>
      </c>
    </row>
    <row r="1404" spans="15:16" ht="63.75">
      <c r="O1404"/>
      <c r="P1404" s="249" t="s">
        <v>1772</v>
      </c>
    </row>
    <row r="1405" spans="15:16" ht="102">
      <c r="O1405"/>
      <c r="P1405" s="249" t="s">
        <v>1773</v>
      </c>
    </row>
    <row r="1406" spans="15:16" ht="76.5">
      <c r="O1406"/>
      <c r="P1406" s="249" t="s">
        <v>1774</v>
      </c>
    </row>
    <row r="1407" spans="15:16" ht="140.25">
      <c r="O1407"/>
      <c r="P1407" s="248" t="s">
        <v>1775</v>
      </c>
    </row>
    <row r="1408" spans="15:16" ht="38.25">
      <c r="O1408"/>
      <c r="P1408" s="249" t="s">
        <v>1776</v>
      </c>
    </row>
    <row r="1409" spans="15:16" ht="63.75">
      <c r="O1409"/>
      <c r="P1409" s="249" t="s">
        <v>1777</v>
      </c>
    </row>
    <row r="1410" spans="15:16" ht="229.5">
      <c r="O1410"/>
      <c r="P1410" s="248" t="s">
        <v>1778</v>
      </c>
    </row>
    <row r="1411" spans="15:16" ht="229.5">
      <c r="O1411"/>
      <c r="P1411" s="248" t="s">
        <v>1779</v>
      </c>
    </row>
    <row r="1412" spans="15:16" ht="89.25">
      <c r="O1412"/>
      <c r="P1412" s="249" t="s">
        <v>1780</v>
      </c>
    </row>
    <row r="1413" spans="15:16" ht="51">
      <c r="O1413"/>
      <c r="P1413" s="249" t="s">
        <v>1781</v>
      </c>
    </row>
    <row r="1414" spans="15:16" ht="76.5">
      <c r="O1414"/>
      <c r="P1414" s="249" t="s">
        <v>1782</v>
      </c>
    </row>
    <row r="1415" spans="15:16">
      <c r="O1415"/>
      <c r="P1415" s="249" t="s">
        <v>1783</v>
      </c>
    </row>
    <row r="1416" spans="15:16" ht="25.5">
      <c r="O1416"/>
      <c r="P1416" s="249" t="s">
        <v>1784</v>
      </c>
    </row>
    <row r="1417" spans="15:16" ht="25.5">
      <c r="O1417"/>
      <c r="P1417" s="249" t="s">
        <v>1785</v>
      </c>
    </row>
    <row r="1418" spans="15:16" ht="25.5">
      <c r="O1418"/>
      <c r="P1418" s="249" t="s">
        <v>1786</v>
      </c>
    </row>
    <row r="1419" spans="15:16" ht="51">
      <c r="O1419"/>
      <c r="P1419" s="249" t="s">
        <v>1787</v>
      </c>
    </row>
    <row r="1420" spans="15:16" ht="63.75">
      <c r="O1420"/>
      <c r="P1420" s="249" t="s">
        <v>1788</v>
      </c>
    </row>
    <row r="1421" spans="15:16" ht="38.25">
      <c r="O1421"/>
      <c r="P1421" s="249" t="s">
        <v>1789</v>
      </c>
    </row>
    <row r="1422" spans="15:16" ht="51">
      <c r="O1422"/>
      <c r="P1422" s="249" t="s">
        <v>1790</v>
      </c>
    </row>
    <row r="1423" spans="15:16" ht="76.5">
      <c r="O1423"/>
      <c r="P1423" s="249" t="s">
        <v>1791</v>
      </c>
    </row>
    <row r="1424" spans="15:16" ht="51">
      <c r="O1424"/>
      <c r="P1424" s="249" t="s">
        <v>1792</v>
      </c>
    </row>
    <row r="1425" spans="15:16" ht="63.75">
      <c r="O1425"/>
      <c r="P1425" s="249" t="s">
        <v>1793</v>
      </c>
    </row>
    <row r="1426" spans="15:16" ht="38.25">
      <c r="O1426"/>
      <c r="P1426" s="249" t="s">
        <v>1794</v>
      </c>
    </row>
    <row r="1427" spans="15:16" ht="51">
      <c r="O1427"/>
      <c r="P1427" s="249" t="s">
        <v>1795</v>
      </c>
    </row>
    <row r="1428" spans="15:16">
      <c r="O1428"/>
      <c r="P1428" s="249" t="s">
        <v>1796</v>
      </c>
    </row>
    <row r="1429" spans="15:16" ht="25.5">
      <c r="O1429"/>
      <c r="P1429" s="249" t="s">
        <v>1797</v>
      </c>
    </row>
    <row r="1430" spans="15:16" ht="255">
      <c r="O1430"/>
      <c r="P1430" s="249" t="s">
        <v>1798</v>
      </c>
    </row>
    <row r="1431" spans="15:16" ht="51">
      <c r="O1431"/>
      <c r="P1431" s="249" t="s">
        <v>1799</v>
      </c>
    </row>
    <row r="1432" spans="15:16" ht="114.75">
      <c r="O1432"/>
      <c r="P1432" s="249" t="s">
        <v>1800</v>
      </c>
    </row>
    <row r="1433" spans="15:16" ht="114.75">
      <c r="O1433"/>
      <c r="P1433" s="249" t="s">
        <v>1801</v>
      </c>
    </row>
    <row r="1434" spans="15:16" ht="114.75">
      <c r="O1434"/>
      <c r="P1434" s="249" t="s">
        <v>1802</v>
      </c>
    </row>
    <row r="1435" spans="15:16" ht="102">
      <c r="O1435"/>
      <c r="P1435" s="249" t="s">
        <v>1803</v>
      </c>
    </row>
    <row r="1436" spans="15:16" ht="102">
      <c r="O1436"/>
      <c r="P1436" s="249" t="s">
        <v>1804</v>
      </c>
    </row>
    <row r="1437" spans="15:16" ht="89.25">
      <c r="O1437"/>
      <c r="P1437" s="249" t="s">
        <v>1805</v>
      </c>
    </row>
    <row r="1438" spans="15:16" ht="89.25">
      <c r="O1438"/>
      <c r="P1438" s="249" t="s">
        <v>1806</v>
      </c>
    </row>
    <row r="1439" spans="15:16" ht="140.25">
      <c r="O1439"/>
      <c r="P1439" s="249" t="s">
        <v>1807</v>
      </c>
    </row>
    <row r="1440" spans="15:16" ht="140.25">
      <c r="O1440"/>
      <c r="P1440" s="249" t="s">
        <v>1808</v>
      </c>
    </row>
    <row r="1441" spans="15:16" ht="140.25">
      <c r="O1441"/>
      <c r="P1441" s="249" t="s">
        <v>1809</v>
      </c>
    </row>
    <row r="1442" spans="15:16" ht="140.25">
      <c r="O1442"/>
      <c r="P1442" s="249" t="s">
        <v>1810</v>
      </c>
    </row>
    <row r="1443" spans="15:16" ht="127.5">
      <c r="O1443"/>
      <c r="P1443" s="249" t="s">
        <v>1811</v>
      </c>
    </row>
    <row r="1444" spans="15:16" ht="153">
      <c r="O1444"/>
      <c r="P1444" s="249" t="s">
        <v>1812</v>
      </c>
    </row>
    <row r="1445" spans="15:16" ht="89.25">
      <c r="O1445"/>
      <c r="P1445" s="249" t="s">
        <v>1813</v>
      </c>
    </row>
    <row r="1446" spans="15:16" ht="140.25">
      <c r="O1446"/>
      <c r="P1446" s="249" t="s">
        <v>1814</v>
      </c>
    </row>
    <row r="1447" spans="15:16" ht="127.5">
      <c r="O1447"/>
      <c r="P1447" s="250" t="s">
        <v>1815</v>
      </c>
    </row>
    <row r="1448" spans="15:16" ht="102">
      <c r="O1448"/>
      <c r="P1448" s="249" t="s">
        <v>1816</v>
      </c>
    </row>
    <row r="1449" spans="15:16" ht="165.75">
      <c r="O1449"/>
      <c r="P1449" s="249" t="s">
        <v>1817</v>
      </c>
    </row>
    <row r="1450" spans="15:16" ht="127.5">
      <c r="O1450"/>
      <c r="P1450" s="249" t="s">
        <v>1818</v>
      </c>
    </row>
    <row r="1451" spans="15:16" ht="89.25">
      <c r="O1451"/>
      <c r="P1451" s="249" t="s">
        <v>1819</v>
      </c>
    </row>
    <row r="1452" spans="15:16" ht="114.75">
      <c r="O1452"/>
      <c r="P1452" s="249" t="s">
        <v>1820</v>
      </c>
    </row>
    <row r="1453" spans="15:16" ht="89.25">
      <c r="O1453"/>
      <c r="P1453" s="249" t="s">
        <v>1821</v>
      </c>
    </row>
    <row r="1454" spans="15:16" ht="89.25">
      <c r="O1454"/>
      <c r="P1454" s="249" t="s">
        <v>1822</v>
      </c>
    </row>
    <row r="1455" spans="15:16" ht="178.5">
      <c r="O1455"/>
      <c r="P1455" s="249" t="s">
        <v>1823</v>
      </c>
    </row>
    <row r="1456" spans="15:16" ht="191.25">
      <c r="O1456"/>
      <c r="P1456" s="249" t="s">
        <v>1824</v>
      </c>
    </row>
    <row r="1457" spans="15:16" ht="191.25">
      <c r="O1457"/>
      <c r="P1457" s="249" t="s">
        <v>1825</v>
      </c>
    </row>
    <row r="1458" spans="15:16" ht="63.75">
      <c r="O1458"/>
      <c r="P1458" s="249" t="s">
        <v>1826</v>
      </c>
    </row>
    <row r="1459" spans="15:16" ht="153">
      <c r="O1459"/>
      <c r="P1459" s="249" t="s">
        <v>1827</v>
      </c>
    </row>
    <row r="1460" spans="15:16" ht="127.5">
      <c r="O1460"/>
      <c r="P1460" s="249" t="s">
        <v>1828</v>
      </c>
    </row>
    <row r="1461" spans="15:16" ht="153">
      <c r="O1461"/>
      <c r="P1461" s="249" t="s">
        <v>1829</v>
      </c>
    </row>
    <row r="1462" spans="15:16" ht="102">
      <c r="O1462"/>
      <c r="P1462" s="249" t="s">
        <v>1830</v>
      </c>
    </row>
    <row r="1463" spans="15:16" ht="114.75">
      <c r="O1463"/>
      <c r="P1463" s="249" t="s">
        <v>1831</v>
      </c>
    </row>
    <row r="1464" spans="15:16" ht="102">
      <c r="O1464"/>
      <c r="P1464" s="249" t="s">
        <v>1832</v>
      </c>
    </row>
    <row r="1465" spans="15:16" ht="140.25">
      <c r="O1465"/>
      <c r="P1465" s="249" t="s">
        <v>1833</v>
      </c>
    </row>
    <row r="1466" spans="15:16" ht="38.25">
      <c r="O1466"/>
      <c r="P1466" s="249" t="s">
        <v>1834</v>
      </c>
    </row>
    <row r="1467" spans="15:16" ht="76.5">
      <c r="O1467"/>
      <c r="P1467" s="249" t="s">
        <v>1835</v>
      </c>
    </row>
    <row r="1468" spans="15:16" ht="140.25">
      <c r="O1468"/>
      <c r="P1468" s="249" t="s">
        <v>1836</v>
      </c>
    </row>
    <row r="1469" spans="15:16" ht="102">
      <c r="O1469"/>
      <c r="P1469" s="249" t="s">
        <v>1837</v>
      </c>
    </row>
    <row r="1470" spans="15:16" ht="76.5">
      <c r="O1470"/>
      <c r="P1470" s="249" t="s">
        <v>1838</v>
      </c>
    </row>
    <row r="1471" spans="15:16" ht="114.75">
      <c r="O1471"/>
      <c r="P1471" s="249" t="s">
        <v>1839</v>
      </c>
    </row>
    <row r="1472" spans="15:16" ht="114.75">
      <c r="O1472"/>
      <c r="P1472" s="249" t="s">
        <v>1840</v>
      </c>
    </row>
    <row r="1473" spans="15:16" ht="114.75">
      <c r="O1473"/>
      <c r="P1473" s="249" t="s">
        <v>1841</v>
      </c>
    </row>
    <row r="1474" spans="15:16" ht="165.75">
      <c r="O1474"/>
      <c r="P1474" s="249" t="s">
        <v>1842</v>
      </c>
    </row>
    <row r="1475" spans="15:16" ht="127.5">
      <c r="O1475"/>
      <c r="P1475" s="249" t="s">
        <v>1843</v>
      </c>
    </row>
    <row r="1476" spans="15:16" ht="89.25">
      <c r="O1476"/>
      <c r="P1476" s="249" t="s">
        <v>1844</v>
      </c>
    </row>
    <row r="1477" spans="15:16" ht="191.25">
      <c r="O1477"/>
      <c r="P1477" s="249" t="s">
        <v>1845</v>
      </c>
    </row>
    <row r="1478" spans="15:16" ht="165.75">
      <c r="O1478"/>
      <c r="P1478" s="249" t="s">
        <v>1846</v>
      </c>
    </row>
    <row r="1479" spans="15:16" ht="127.5">
      <c r="O1479"/>
      <c r="P1479" s="249" t="s">
        <v>1847</v>
      </c>
    </row>
    <row r="1480" spans="15:16" ht="153">
      <c r="O1480"/>
      <c r="P1480" s="249" t="s">
        <v>1848</v>
      </c>
    </row>
    <row r="1481" spans="15:16" ht="114.75">
      <c r="O1481"/>
      <c r="P1481" s="249" t="s">
        <v>1849</v>
      </c>
    </row>
    <row r="1482" spans="15:16" ht="153">
      <c r="O1482"/>
      <c r="P1482" s="249" t="s">
        <v>1850</v>
      </c>
    </row>
    <row r="1483" spans="15:16" ht="153">
      <c r="O1483"/>
      <c r="P1483" s="249" t="s">
        <v>1851</v>
      </c>
    </row>
    <row r="1484" spans="15:16" ht="165.75">
      <c r="O1484"/>
      <c r="P1484" s="249" t="s">
        <v>1852</v>
      </c>
    </row>
    <row r="1485" spans="15:16" ht="178.5">
      <c r="O1485"/>
      <c r="P1485" s="249" t="s">
        <v>1853</v>
      </c>
    </row>
    <row r="1486" spans="15:16" ht="229.5">
      <c r="O1486"/>
      <c r="P1486" s="249" t="s">
        <v>1854</v>
      </c>
    </row>
    <row r="1487" spans="15:16" ht="89.25">
      <c r="O1487"/>
      <c r="P1487" s="249" t="s">
        <v>1855</v>
      </c>
    </row>
    <row r="1488" spans="15:16" ht="51">
      <c r="O1488"/>
      <c r="P1488" s="249" t="s">
        <v>1856</v>
      </c>
    </row>
    <row r="1489" spans="15:16" ht="76.5">
      <c r="O1489"/>
      <c r="P1489" s="249" t="s">
        <v>1857</v>
      </c>
    </row>
    <row r="1490" spans="15:16" ht="114.75">
      <c r="O1490"/>
      <c r="P1490" s="249" t="s">
        <v>1858</v>
      </c>
    </row>
    <row r="1491" spans="15:16" ht="140.25">
      <c r="O1491"/>
      <c r="P1491" s="249" t="s">
        <v>1859</v>
      </c>
    </row>
    <row r="1492" spans="15:16" ht="102">
      <c r="O1492"/>
      <c r="P1492" s="249" t="s">
        <v>1860</v>
      </c>
    </row>
    <row r="1493" spans="15:16" ht="114.75">
      <c r="O1493"/>
      <c r="P1493" s="249" t="s">
        <v>1861</v>
      </c>
    </row>
    <row r="1494" spans="15:16" ht="178.5">
      <c r="O1494"/>
      <c r="P1494" s="248" t="s">
        <v>1862</v>
      </c>
    </row>
    <row r="1495" spans="15:16" ht="140.25">
      <c r="O1495"/>
      <c r="P1495" s="249" t="s">
        <v>1863</v>
      </c>
    </row>
    <row r="1496" spans="15:16" ht="140.25">
      <c r="O1496"/>
      <c r="P1496" s="249" t="s">
        <v>1864</v>
      </c>
    </row>
    <row r="1497" spans="15:16" ht="114.75">
      <c r="O1497"/>
      <c r="P1497" s="249" t="s">
        <v>1865</v>
      </c>
    </row>
    <row r="1498" spans="15:16" ht="102">
      <c r="O1498"/>
      <c r="P1498" s="249" t="s">
        <v>1866</v>
      </c>
    </row>
    <row r="1499" spans="15:16" ht="140.25">
      <c r="O1499"/>
      <c r="P1499" s="249" t="s">
        <v>1867</v>
      </c>
    </row>
    <row r="1500" spans="15:16" ht="165.75">
      <c r="O1500"/>
      <c r="P1500" s="249" t="s">
        <v>1868</v>
      </c>
    </row>
    <row r="1501" spans="15:16" ht="153">
      <c r="O1501"/>
      <c r="P1501" s="249" t="s">
        <v>1869</v>
      </c>
    </row>
    <row r="1502" spans="15:16" ht="255">
      <c r="O1502"/>
      <c r="P1502" s="249" t="s">
        <v>1870</v>
      </c>
    </row>
    <row r="1503" spans="15:16" ht="191.25">
      <c r="O1503"/>
      <c r="P1503" s="249" t="s">
        <v>1871</v>
      </c>
    </row>
    <row r="1504" spans="15:16" ht="114.75">
      <c r="O1504"/>
      <c r="P1504" s="249" t="s">
        <v>1872</v>
      </c>
    </row>
    <row r="1505" spans="15:16" ht="114.75">
      <c r="O1505"/>
      <c r="P1505" s="249" t="s">
        <v>1873</v>
      </c>
    </row>
    <row r="1506" spans="15:16" ht="51">
      <c r="O1506"/>
      <c r="P1506" s="249" t="s">
        <v>1874</v>
      </c>
    </row>
    <row r="1507" spans="15:16" ht="76.5">
      <c r="O1507"/>
      <c r="P1507" s="249" t="s">
        <v>1875</v>
      </c>
    </row>
    <row r="1508" spans="15:16" ht="102">
      <c r="O1508"/>
      <c r="P1508" s="249" t="s">
        <v>1876</v>
      </c>
    </row>
    <row r="1509" spans="15:16" ht="102">
      <c r="O1509"/>
      <c r="P1509" s="249" t="s">
        <v>1877</v>
      </c>
    </row>
    <row r="1510" spans="15:16" ht="38.25">
      <c r="O1510"/>
      <c r="P1510" s="249" t="s">
        <v>1878</v>
      </c>
    </row>
    <row r="1511" spans="15:16" ht="63.75">
      <c r="O1511"/>
      <c r="P1511" s="249" t="s">
        <v>1879</v>
      </c>
    </row>
    <row r="1512" spans="15:16" ht="38.25">
      <c r="O1512"/>
      <c r="P1512" s="249" t="s">
        <v>1880</v>
      </c>
    </row>
    <row r="1513" spans="15:16" ht="25.5">
      <c r="O1513"/>
      <c r="P1513" s="249" t="s">
        <v>1881</v>
      </c>
    </row>
    <row r="1514" spans="15:16" ht="51">
      <c r="O1514"/>
      <c r="P1514" s="249" t="s">
        <v>1882</v>
      </c>
    </row>
    <row r="1515" spans="15:16" ht="63.75">
      <c r="O1515"/>
      <c r="P1515" s="249" t="s">
        <v>1883</v>
      </c>
    </row>
    <row r="1516" spans="15:16" ht="89.25">
      <c r="O1516"/>
      <c r="P1516" s="249" t="s">
        <v>1884</v>
      </c>
    </row>
    <row r="1517" spans="15:16" ht="63.75">
      <c r="O1517"/>
      <c r="P1517" s="249" t="s">
        <v>1885</v>
      </c>
    </row>
    <row r="1518" spans="15:16" ht="51">
      <c r="O1518"/>
      <c r="P1518" s="249" t="s">
        <v>1886</v>
      </c>
    </row>
    <row r="1519" spans="15:16" ht="89.25">
      <c r="O1519"/>
      <c r="P1519" s="249" t="s">
        <v>1887</v>
      </c>
    </row>
    <row r="1520" spans="15:16" ht="76.5">
      <c r="O1520"/>
      <c r="P1520" s="249" t="s">
        <v>1888</v>
      </c>
    </row>
    <row r="1521" spans="15:16" ht="63.75">
      <c r="O1521"/>
      <c r="P1521" s="249" t="s">
        <v>1889</v>
      </c>
    </row>
    <row r="1522" spans="15:16" ht="38.25">
      <c r="O1522"/>
      <c r="P1522" s="249" t="s">
        <v>1890</v>
      </c>
    </row>
    <row r="1523" spans="15:16" ht="38.25">
      <c r="O1523"/>
      <c r="P1523" s="249" t="s">
        <v>1891</v>
      </c>
    </row>
    <row r="1524" spans="15:16" ht="38.25">
      <c r="O1524"/>
      <c r="P1524" s="249" t="s">
        <v>1892</v>
      </c>
    </row>
    <row r="1525" spans="15:16" ht="76.5">
      <c r="O1525"/>
      <c r="P1525" s="249" t="s">
        <v>1893</v>
      </c>
    </row>
    <row r="1526" spans="15:16" ht="51">
      <c r="O1526"/>
      <c r="P1526" s="249" t="s">
        <v>1894</v>
      </c>
    </row>
    <row r="1527" spans="15:16" ht="38.25">
      <c r="O1527"/>
      <c r="P1527" s="249" t="s">
        <v>1895</v>
      </c>
    </row>
    <row r="1528" spans="15:16" ht="63.75">
      <c r="O1528"/>
      <c r="P1528" s="249" t="s">
        <v>1896</v>
      </c>
    </row>
    <row r="1529" spans="15:16" ht="51">
      <c r="O1529"/>
      <c r="P1529" s="249" t="s">
        <v>1897</v>
      </c>
    </row>
    <row r="1530" spans="15:16" ht="51">
      <c r="O1530"/>
      <c r="P1530" s="249" t="s">
        <v>1898</v>
      </c>
    </row>
    <row r="1531" spans="15:16" ht="63.75">
      <c r="O1531"/>
      <c r="P1531" s="249" t="s">
        <v>1899</v>
      </c>
    </row>
    <row r="1532" spans="15:16" ht="38.25">
      <c r="O1532"/>
      <c r="P1532" s="249" t="s">
        <v>1900</v>
      </c>
    </row>
    <row r="1533" spans="15:16" ht="38.25">
      <c r="O1533"/>
      <c r="P1533" s="249" t="s">
        <v>1901</v>
      </c>
    </row>
    <row r="1534" spans="15:16" ht="89.25">
      <c r="O1534"/>
      <c r="P1534" s="249" t="s">
        <v>1902</v>
      </c>
    </row>
    <row r="1535" spans="15:16" ht="63.75">
      <c r="O1535"/>
      <c r="P1535" s="249" t="s">
        <v>1903</v>
      </c>
    </row>
    <row r="1536" spans="15:16" ht="38.25">
      <c r="O1536"/>
      <c r="P1536" s="249" t="s">
        <v>1904</v>
      </c>
    </row>
    <row r="1537" spans="15:16" ht="102">
      <c r="O1537"/>
      <c r="P1537" s="249" t="s">
        <v>1905</v>
      </c>
    </row>
    <row r="1538" spans="15:16" ht="51">
      <c r="O1538"/>
      <c r="P1538" s="249" t="s">
        <v>1906</v>
      </c>
    </row>
    <row r="1539" spans="15:16" ht="76.5">
      <c r="O1539"/>
      <c r="P1539" s="249" t="s">
        <v>1907</v>
      </c>
    </row>
    <row r="1540" spans="15:16" ht="51">
      <c r="O1540"/>
      <c r="P1540" s="248" t="s">
        <v>1908</v>
      </c>
    </row>
    <row r="1541" spans="15:16" ht="51">
      <c r="O1541"/>
      <c r="P1541" s="248" t="s">
        <v>1909</v>
      </c>
    </row>
    <row r="1542" spans="15:16" ht="38.25">
      <c r="O1542"/>
      <c r="P1542" s="248" t="s">
        <v>1910</v>
      </c>
    </row>
    <row r="1543" spans="15:16" ht="51">
      <c r="O1543"/>
      <c r="P1543" s="248" t="s">
        <v>1911</v>
      </c>
    </row>
    <row r="1544" spans="15:16" ht="153">
      <c r="O1544"/>
      <c r="P1544" s="248" t="s">
        <v>1912</v>
      </c>
    </row>
    <row r="1545" spans="15:16" ht="25.5">
      <c r="O1545"/>
      <c r="P1545" s="248" t="s">
        <v>1913</v>
      </c>
    </row>
    <row r="1546" spans="15:16" ht="89.25">
      <c r="O1546"/>
      <c r="P1546" s="249" t="s">
        <v>1914</v>
      </c>
    </row>
    <row r="1547" spans="15:16" ht="63.75">
      <c r="O1547"/>
      <c r="P1547" s="249" t="s">
        <v>1915</v>
      </c>
    </row>
    <row r="1548" spans="15:16" ht="89.25">
      <c r="O1548"/>
      <c r="P1548" s="249" t="s">
        <v>1916</v>
      </c>
    </row>
    <row r="1549" spans="15:16" ht="38.25">
      <c r="O1549"/>
      <c r="P1549" s="249" t="s">
        <v>1917</v>
      </c>
    </row>
    <row r="1550" spans="15:16" ht="76.5">
      <c r="O1550"/>
      <c r="P1550" s="249" t="s">
        <v>1918</v>
      </c>
    </row>
    <row r="1551" spans="15:16" ht="38.25">
      <c r="O1551"/>
      <c r="P1551" s="249" t="s">
        <v>1919</v>
      </c>
    </row>
    <row r="1552" spans="15:16" ht="63.75">
      <c r="O1552"/>
      <c r="P1552" s="249" t="s">
        <v>1920</v>
      </c>
    </row>
    <row r="1553" spans="15:16" ht="76.5">
      <c r="O1553"/>
      <c r="P1553" s="249" t="s">
        <v>1921</v>
      </c>
    </row>
    <row r="1554" spans="15:16" ht="25.5">
      <c r="O1554"/>
      <c r="P1554" s="249" t="s">
        <v>1922</v>
      </c>
    </row>
    <row r="1555" spans="15:16" ht="25.5">
      <c r="O1555"/>
      <c r="P1555" s="249" t="s">
        <v>1923</v>
      </c>
    </row>
    <row r="1556" spans="15:16" ht="63.75">
      <c r="O1556"/>
      <c r="P1556" s="249" t="s">
        <v>1924</v>
      </c>
    </row>
    <row r="1557" spans="15:16" ht="89.25">
      <c r="O1557"/>
      <c r="P1557" s="249" t="s">
        <v>1925</v>
      </c>
    </row>
    <row r="1558" spans="15:16" ht="63.75">
      <c r="O1558"/>
      <c r="P1558" s="249" t="s">
        <v>1926</v>
      </c>
    </row>
    <row r="1559" spans="15:16" ht="178.5">
      <c r="O1559"/>
      <c r="P1559" s="249" t="s">
        <v>1927</v>
      </c>
    </row>
    <row r="1560" spans="15:16" ht="76.5">
      <c r="O1560"/>
      <c r="P1560" s="249" t="s">
        <v>1928</v>
      </c>
    </row>
    <row r="1561" spans="15:16" ht="25.5">
      <c r="O1561"/>
      <c r="P1561" s="249" t="s">
        <v>1929</v>
      </c>
    </row>
    <row r="1562" spans="15:16" ht="89.25">
      <c r="O1562"/>
      <c r="P1562" s="249" t="s">
        <v>1930</v>
      </c>
    </row>
    <row r="1563" spans="15:16" ht="63.75">
      <c r="O1563"/>
      <c r="P1563" s="249" t="s">
        <v>1931</v>
      </c>
    </row>
    <row r="1564" spans="15:16" ht="25.5">
      <c r="O1564"/>
      <c r="P1564" s="249" t="s">
        <v>1932</v>
      </c>
    </row>
    <row r="1565" spans="15:16" ht="63.75">
      <c r="O1565"/>
      <c r="P1565" s="249" t="s">
        <v>1933</v>
      </c>
    </row>
    <row r="1566" spans="15:16" ht="51">
      <c r="O1566"/>
      <c r="P1566" s="249" t="s">
        <v>1934</v>
      </c>
    </row>
    <row r="1567" spans="15:16" ht="76.5">
      <c r="O1567"/>
      <c r="P1567" s="249" t="s">
        <v>1935</v>
      </c>
    </row>
    <row r="1568" spans="15:16" ht="76.5">
      <c r="O1568"/>
      <c r="P1568" s="249" t="s">
        <v>1936</v>
      </c>
    </row>
    <row r="1569" spans="15:16" ht="76.5">
      <c r="O1569"/>
      <c r="P1569" s="249" t="s">
        <v>1937</v>
      </c>
    </row>
    <row r="1570" spans="15:16" ht="102">
      <c r="O1570"/>
      <c r="P1570" s="249" t="s">
        <v>1938</v>
      </c>
    </row>
    <row r="1571" spans="15:16" ht="51">
      <c r="O1571"/>
      <c r="P1571" s="249" t="s">
        <v>1939</v>
      </c>
    </row>
    <row r="1572" spans="15:16" ht="51">
      <c r="O1572"/>
      <c r="P1572" s="249" t="s">
        <v>1940</v>
      </c>
    </row>
    <row r="1573" spans="15:16">
      <c r="O1573"/>
      <c r="P1573" s="249" t="s">
        <v>1941</v>
      </c>
    </row>
    <row r="1574" spans="15:16" ht="25.5">
      <c r="O1574"/>
      <c r="P1574" s="249" t="s">
        <v>1942</v>
      </c>
    </row>
    <row r="1575" spans="15:16" ht="25.5">
      <c r="O1575"/>
      <c r="P1575" s="249" t="s">
        <v>1943</v>
      </c>
    </row>
    <row r="1576" spans="15:16" ht="25.5">
      <c r="O1576"/>
      <c r="P1576" s="249" t="s">
        <v>1944</v>
      </c>
    </row>
    <row r="1577" spans="15:16" ht="63.75">
      <c r="O1577"/>
      <c r="P1577" s="249" t="s">
        <v>1945</v>
      </c>
    </row>
    <row r="1578" spans="15:16" ht="51">
      <c r="O1578"/>
      <c r="P1578" s="249" t="s">
        <v>1946</v>
      </c>
    </row>
    <row r="1579" spans="15:16" ht="38.25">
      <c r="O1579"/>
      <c r="P1579" s="249" t="s">
        <v>1947</v>
      </c>
    </row>
    <row r="1580" spans="15:16" ht="76.5">
      <c r="O1580"/>
      <c r="P1580" s="249" t="s">
        <v>1948</v>
      </c>
    </row>
    <row r="1581" spans="15:16" ht="76.5">
      <c r="O1581"/>
      <c r="P1581" s="249" t="s">
        <v>1949</v>
      </c>
    </row>
    <row r="1582" spans="15:16" ht="102">
      <c r="O1582"/>
      <c r="P1582" s="249" t="s">
        <v>1950</v>
      </c>
    </row>
    <row r="1583" spans="15:16" ht="38.25">
      <c r="O1583"/>
      <c r="P1583" s="249" t="s">
        <v>1951</v>
      </c>
    </row>
    <row r="1584" spans="15:16" ht="89.25">
      <c r="O1584"/>
      <c r="P1584" s="249" t="s">
        <v>1952</v>
      </c>
    </row>
    <row r="1585" spans="15:16" ht="114.75">
      <c r="O1585"/>
      <c r="P1585" s="249" t="s">
        <v>1953</v>
      </c>
    </row>
    <row r="1586" spans="15:16" ht="51">
      <c r="O1586"/>
      <c r="P1586" s="249" t="s">
        <v>1954</v>
      </c>
    </row>
    <row r="1587" spans="15:16" ht="51">
      <c r="O1587"/>
      <c r="P1587" s="249" t="s">
        <v>1955</v>
      </c>
    </row>
    <row r="1588" spans="15:16" ht="89.25">
      <c r="O1588"/>
      <c r="P1588" s="249" t="s">
        <v>1956</v>
      </c>
    </row>
    <row r="1589" spans="15:16" ht="51">
      <c r="O1589"/>
      <c r="P1589" s="249" t="s">
        <v>1957</v>
      </c>
    </row>
    <row r="1590" spans="15:16" ht="63.75">
      <c r="O1590"/>
      <c r="P1590" s="249" t="s">
        <v>1958</v>
      </c>
    </row>
    <row r="1591" spans="15:16" ht="76.5">
      <c r="O1591"/>
      <c r="P1591" s="249" t="s">
        <v>1959</v>
      </c>
    </row>
    <row r="1592" spans="15:16" ht="38.25">
      <c r="O1592"/>
      <c r="P1592" s="249" t="s">
        <v>1960</v>
      </c>
    </row>
    <row r="1593" spans="15:16" ht="51">
      <c r="O1593"/>
      <c r="P1593" s="249" t="s">
        <v>1961</v>
      </c>
    </row>
    <row r="1594" spans="15:16" ht="63.75">
      <c r="O1594"/>
      <c r="P1594" s="249" t="s">
        <v>1962</v>
      </c>
    </row>
    <row r="1595" spans="15:16" ht="51">
      <c r="O1595"/>
      <c r="P1595" s="249" t="s">
        <v>1963</v>
      </c>
    </row>
    <row r="1596" spans="15:16" ht="51">
      <c r="O1596"/>
      <c r="P1596" s="249" t="s">
        <v>1964</v>
      </c>
    </row>
    <row r="1597" spans="15:16" ht="76.5">
      <c r="O1597"/>
      <c r="P1597" s="249" t="s">
        <v>1965</v>
      </c>
    </row>
    <row r="1598" spans="15:16" ht="38.25">
      <c r="O1598"/>
      <c r="P1598" s="249" t="s">
        <v>1966</v>
      </c>
    </row>
    <row r="1599" spans="15:16" ht="102">
      <c r="O1599"/>
      <c r="P1599" s="249" t="s">
        <v>1967</v>
      </c>
    </row>
    <row r="1600" spans="15:16" ht="25.5">
      <c r="O1600"/>
      <c r="P1600" s="249" t="s">
        <v>1968</v>
      </c>
    </row>
    <row r="1601" spans="15:16" ht="38.25">
      <c r="O1601"/>
      <c r="P1601" s="248" t="s">
        <v>1969</v>
      </c>
    </row>
    <row r="1602" spans="15:16" ht="63.75">
      <c r="O1602"/>
      <c r="P1602" s="249" t="s">
        <v>1970</v>
      </c>
    </row>
    <row r="1603" spans="15:16" ht="25.5">
      <c r="O1603"/>
      <c r="P1603" s="249" t="s">
        <v>1971</v>
      </c>
    </row>
    <row r="1604" spans="15:16" ht="76.5">
      <c r="O1604"/>
      <c r="P1604" s="249" t="s">
        <v>1972</v>
      </c>
    </row>
    <row r="1605" spans="15:16" ht="51">
      <c r="O1605"/>
      <c r="P1605" s="249" t="s">
        <v>1973</v>
      </c>
    </row>
    <row r="1606" spans="15:16" ht="38.25">
      <c r="O1606"/>
      <c r="P1606" s="249" t="s">
        <v>1974</v>
      </c>
    </row>
    <row r="1607" spans="15:16" ht="25.5">
      <c r="O1607"/>
      <c r="P1607" s="249" t="s">
        <v>1975</v>
      </c>
    </row>
    <row r="1608" spans="15:16" ht="38.25">
      <c r="O1608"/>
      <c r="P1608" s="249" t="s">
        <v>1976</v>
      </c>
    </row>
    <row r="1609" spans="15:16" ht="25.5">
      <c r="O1609"/>
      <c r="P1609" s="249" t="s">
        <v>1977</v>
      </c>
    </row>
    <row r="1610" spans="15:16" ht="76.5">
      <c r="O1610"/>
      <c r="P1610" s="251" t="s">
        <v>1978</v>
      </c>
    </row>
    <row r="1611" spans="15:16">
      <c r="O1611"/>
      <c r="P1611" s="249" t="s">
        <v>1979</v>
      </c>
    </row>
    <row r="1612" spans="15:16" ht="63.75">
      <c r="O1612"/>
      <c r="P1612" s="249" t="s">
        <v>1980</v>
      </c>
    </row>
    <row r="1613" spans="15:16" ht="51">
      <c r="O1613"/>
      <c r="P1613" s="249" t="s">
        <v>1981</v>
      </c>
    </row>
    <row r="1614" spans="15:16" ht="76.5">
      <c r="O1614"/>
      <c r="P1614" s="249" t="s">
        <v>1982</v>
      </c>
    </row>
    <row r="1615" spans="15:16" ht="38.25">
      <c r="O1615"/>
      <c r="P1615" s="249" t="s">
        <v>1983</v>
      </c>
    </row>
    <row r="1616" spans="15:16" ht="51">
      <c r="O1616"/>
      <c r="P1616" s="249" t="s">
        <v>1984</v>
      </c>
    </row>
    <row r="1617" spans="15:16" ht="76.5">
      <c r="O1617"/>
      <c r="P1617" s="249" t="s">
        <v>1985</v>
      </c>
    </row>
    <row r="1618" spans="15:16" ht="25.5">
      <c r="O1618"/>
      <c r="P1618" s="249" t="s">
        <v>1986</v>
      </c>
    </row>
    <row r="1619" spans="15:16" ht="178.5">
      <c r="O1619"/>
      <c r="P1619" s="249" t="s">
        <v>1987</v>
      </c>
    </row>
    <row r="1620" spans="15:16" ht="89.25">
      <c r="O1620"/>
      <c r="P1620" s="249" t="s">
        <v>1988</v>
      </c>
    </row>
    <row r="1621" spans="15:16" ht="38.25">
      <c r="O1621"/>
      <c r="P1621" s="252" t="s">
        <v>1989</v>
      </c>
    </row>
    <row r="1622" spans="15:16" ht="38.25">
      <c r="O1622"/>
      <c r="P1622" s="252" t="s">
        <v>1990</v>
      </c>
    </row>
    <row r="1623" spans="15:16" ht="63.75">
      <c r="O1623"/>
      <c r="P1623" s="252" t="s">
        <v>1991</v>
      </c>
    </row>
    <row r="1624" spans="15:16" ht="51">
      <c r="O1624"/>
      <c r="P1624" s="252" t="s">
        <v>1992</v>
      </c>
    </row>
    <row r="1625" spans="15:16" ht="63.75">
      <c r="O1625"/>
      <c r="P1625" s="252" t="s">
        <v>1993</v>
      </c>
    </row>
    <row r="1626" spans="15:16" ht="114.75">
      <c r="O1626"/>
      <c r="P1626" s="252" t="s">
        <v>1994</v>
      </c>
    </row>
    <row r="1627" spans="15:16" ht="38.25">
      <c r="O1627"/>
      <c r="P1627" s="252" t="s">
        <v>1995</v>
      </c>
    </row>
    <row r="1628" spans="15:16" ht="63.75">
      <c r="O1628"/>
      <c r="P1628" s="252" t="s">
        <v>1996</v>
      </c>
    </row>
    <row r="1629" spans="15:16" ht="39">
      <c r="O1629"/>
      <c r="P1629" s="253" t="s">
        <v>1997</v>
      </c>
    </row>
    <row r="1630" spans="15:16" ht="39">
      <c r="O1630"/>
      <c r="P1630" s="253" t="s">
        <v>1998</v>
      </c>
    </row>
    <row r="1631" spans="15:16" ht="64.5">
      <c r="O1631"/>
      <c r="P1631" s="253" t="s">
        <v>1999</v>
      </c>
    </row>
    <row r="1632" spans="15:16" ht="64.5">
      <c r="O1632"/>
      <c r="P1632" s="253" t="s">
        <v>2000</v>
      </c>
    </row>
    <row r="1633" spans="15:16" ht="39">
      <c r="O1633"/>
      <c r="P1633" s="253" t="s">
        <v>2001</v>
      </c>
    </row>
    <row r="1634" spans="15:16" ht="39">
      <c r="O1634"/>
      <c r="P1634" s="253" t="s">
        <v>2002</v>
      </c>
    </row>
    <row r="1635" spans="15:16" ht="77.25">
      <c r="O1635"/>
      <c r="P1635" s="253" t="s">
        <v>2003</v>
      </c>
    </row>
    <row r="1636" spans="15:16" ht="179.25">
      <c r="O1636"/>
      <c r="P1636" s="253" t="s">
        <v>2004</v>
      </c>
    </row>
    <row r="1637" spans="15:16" ht="51.75">
      <c r="O1637"/>
      <c r="P1637" s="253" t="s">
        <v>2005</v>
      </c>
    </row>
    <row r="1638" spans="15:16" ht="77.25">
      <c r="O1638"/>
      <c r="P1638" s="253" t="s">
        <v>2006</v>
      </c>
    </row>
    <row r="1639" spans="15:16" ht="90">
      <c r="O1639"/>
      <c r="P1639" s="253" t="s">
        <v>2007</v>
      </c>
    </row>
    <row r="1640" spans="15:16" ht="51.75">
      <c r="O1640"/>
      <c r="P1640" s="253" t="s">
        <v>2008</v>
      </c>
    </row>
    <row r="1641" spans="15:16" ht="141">
      <c r="O1641"/>
      <c r="P1641" s="253" t="s">
        <v>2009</v>
      </c>
    </row>
    <row r="1642" spans="15:16" ht="51.75">
      <c r="O1642"/>
      <c r="P1642" s="253" t="s">
        <v>2010</v>
      </c>
    </row>
    <row r="1643" spans="15:16" ht="51.75">
      <c r="O1643"/>
      <c r="P1643" s="253" t="s">
        <v>2011</v>
      </c>
    </row>
    <row r="1644" spans="15:16" ht="64.5">
      <c r="O1644"/>
      <c r="P1644" s="253" t="s">
        <v>2012</v>
      </c>
    </row>
    <row r="1645" spans="15:16" ht="77.25">
      <c r="O1645"/>
      <c r="P1645" s="253" t="s">
        <v>2013</v>
      </c>
    </row>
    <row r="1646" spans="15:16" ht="26.25">
      <c r="O1646"/>
      <c r="P1646" s="253" t="s">
        <v>2014</v>
      </c>
    </row>
    <row r="1647" spans="15:16" ht="51.75">
      <c r="O1647"/>
      <c r="P1647" s="253" t="s">
        <v>2015</v>
      </c>
    </row>
    <row r="1648" spans="15:16" ht="77.25">
      <c r="O1648"/>
      <c r="P1648" s="253" t="s">
        <v>2016</v>
      </c>
    </row>
    <row r="1649" spans="15:16" ht="39">
      <c r="O1649"/>
      <c r="P1649" s="253" t="s">
        <v>2017</v>
      </c>
    </row>
    <row r="1650" spans="15:16" ht="26.25">
      <c r="O1650"/>
      <c r="P1650" s="253" t="s">
        <v>2018</v>
      </c>
    </row>
    <row r="1651" spans="15:16" ht="128.25">
      <c r="O1651"/>
      <c r="P1651" s="253" t="s">
        <v>2019</v>
      </c>
    </row>
    <row r="1652" spans="15:16" ht="64.5">
      <c r="O1652"/>
      <c r="P1652" s="253" t="s">
        <v>2020</v>
      </c>
    </row>
    <row r="1653" spans="15:16" ht="77.25">
      <c r="O1653"/>
      <c r="P1653" s="253" t="s">
        <v>2021</v>
      </c>
    </row>
    <row r="1654" spans="15:16" ht="77.25">
      <c r="O1654"/>
      <c r="P1654" s="253" t="s">
        <v>2022</v>
      </c>
    </row>
    <row r="1655" spans="15:16" ht="39">
      <c r="O1655"/>
      <c r="P1655" s="253" t="s">
        <v>2023</v>
      </c>
    </row>
    <row r="1656" spans="15:16" ht="39">
      <c r="O1656"/>
      <c r="P1656" s="253" t="s">
        <v>2024</v>
      </c>
    </row>
    <row r="1657" spans="15:16" ht="39">
      <c r="O1657"/>
      <c r="P1657" s="253" t="s">
        <v>2025</v>
      </c>
    </row>
    <row r="1658" spans="15:16" ht="39">
      <c r="O1658"/>
      <c r="P1658" s="253" t="s">
        <v>2026</v>
      </c>
    </row>
    <row r="1659" spans="15:16" ht="77.25">
      <c r="O1659"/>
      <c r="P1659" s="253" t="s">
        <v>2027</v>
      </c>
    </row>
    <row r="1660" spans="15:16" ht="90">
      <c r="O1660"/>
      <c r="P1660" s="253" t="s">
        <v>2028</v>
      </c>
    </row>
    <row r="1661" spans="15:16" ht="26.25">
      <c r="O1661"/>
      <c r="P1661" s="253" t="s">
        <v>2029</v>
      </c>
    </row>
    <row r="1662" spans="15:16" ht="51.75">
      <c r="O1662"/>
      <c r="P1662" s="253" t="s">
        <v>2030</v>
      </c>
    </row>
    <row r="1663" spans="15:16" ht="64.5">
      <c r="O1663"/>
      <c r="P1663" s="253" t="s">
        <v>2031</v>
      </c>
    </row>
    <row r="1664" spans="15:16" ht="39">
      <c r="O1664"/>
      <c r="P1664" s="253" t="s">
        <v>2032</v>
      </c>
    </row>
    <row r="1665" spans="15:16" ht="51.75">
      <c r="O1665"/>
      <c r="P1665" s="253" t="s">
        <v>2033</v>
      </c>
    </row>
    <row r="1666" spans="15:16" ht="26.25">
      <c r="O1666"/>
      <c r="P1666" s="253" t="s">
        <v>2034</v>
      </c>
    </row>
    <row r="1667" spans="15:16" ht="51.75">
      <c r="O1667"/>
      <c r="P1667" s="253" t="s">
        <v>2035</v>
      </c>
    </row>
    <row r="1668" spans="15:16" ht="64.5">
      <c r="O1668"/>
      <c r="P1668" s="253" t="s">
        <v>2036</v>
      </c>
    </row>
    <row r="1669" spans="15:16" ht="39">
      <c r="O1669"/>
      <c r="P1669" s="253" t="s">
        <v>2037</v>
      </c>
    </row>
    <row r="1670" spans="15:16" ht="64.5">
      <c r="O1670"/>
      <c r="P1670" s="253" t="s">
        <v>2038</v>
      </c>
    </row>
    <row r="1671" spans="15:16" ht="51.75">
      <c r="O1671"/>
      <c r="P1671" s="253" t="s">
        <v>2039</v>
      </c>
    </row>
    <row r="1672" spans="15:16" ht="26.25">
      <c r="O1672"/>
      <c r="P1672" s="253" t="s">
        <v>2040</v>
      </c>
    </row>
    <row r="1673" spans="15:16">
      <c r="O1673"/>
      <c r="P1673" s="253" t="s">
        <v>2041</v>
      </c>
    </row>
    <row r="1674" spans="15:16" ht="39">
      <c r="O1674"/>
      <c r="P1674" s="253" t="s">
        <v>2042</v>
      </c>
    </row>
    <row r="1675" spans="15:16" ht="64.5">
      <c r="O1675"/>
      <c r="P1675" s="253" t="s">
        <v>2043</v>
      </c>
    </row>
    <row r="1676" spans="15:16" ht="26.25">
      <c r="O1676"/>
      <c r="P1676" s="253" t="s">
        <v>2044</v>
      </c>
    </row>
    <row r="1677" spans="15:16" ht="63.75">
      <c r="O1677"/>
      <c r="P1677" s="249" t="s">
        <v>2045</v>
      </c>
    </row>
    <row r="1678" spans="15:16" ht="89.25">
      <c r="O1678"/>
      <c r="P1678" s="249" t="s">
        <v>2046</v>
      </c>
    </row>
    <row r="1679" spans="15:16" ht="25.5">
      <c r="O1679"/>
      <c r="P1679" s="249" t="s">
        <v>2047</v>
      </c>
    </row>
    <row r="1680" spans="15:16" ht="25.5">
      <c r="O1680"/>
      <c r="P1680" s="249" t="s">
        <v>2048</v>
      </c>
    </row>
    <row r="1681" spans="15:16" ht="38.25">
      <c r="O1681"/>
      <c r="P1681" s="249" t="s">
        <v>2049</v>
      </c>
    </row>
    <row r="1682" spans="15:16" ht="38.25">
      <c r="O1682"/>
      <c r="P1682" s="249" t="s">
        <v>2050</v>
      </c>
    </row>
    <row r="1683" spans="15:16" ht="63.75">
      <c r="O1683"/>
      <c r="P1683" s="249" t="s">
        <v>2051</v>
      </c>
    </row>
    <row r="1684" spans="15:16" ht="51.75">
      <c r="O1684"/>
      <c r="P1684" s="253" t="s">
        <v>2052</v>
      </c>
    </row>
    <row r="1685" spans="15:16" ht="115.5">
      <c r="O1685"/>
      <c r="P1685" s="253" t="s">
        <v>2053</v>
      </c>
    </row>
    <row r="1686" spans="15:16" ht="26.25">
      <c r="O1686"/>
      <c r="P1686" s="253" t="s">
        <v>2054</v>
      </c>
    </row>
    <row r="1687" spans="15:16" ht="38.25">
      <c r="O1687"/>
      <c r="P1687" s="248" t="s">
        <v>2055</v>
      </c>
    </row>
    <row r="1688" spans="15:16" ht="25.5">
      <c r="O1688"/>
      <c r="P1688" s="248" t="s">
        <v>2056</v>
      </c>
    </row>
    <row r="1689" spans="15:16" ht="76.5">
      <c r="O1689"/>
      <c r="P1689" s="248" t="s">
        <v>2057</v>
      </c>
    </row>
    <row r="1690" spans="15:16" ht="63.75">
      <c r="O1690"/>
      <c r="P1690" s="248" t="s">
        <v>2058</v>
      </c>
    </row>
    <row r="1691" spans="15:16" ht="51">
      <c r="O1691"/>
      <c r="P1691" s="248" t="s">
        <v>2059</v>
      </c>
    </row>
    <row r="1692" spans="15:16" ht="114.75">
      <c r="O1692"/>
      <c r="P1692" s="248" t="s">
        <v>2060</v>
      </c>
    </row>
    <row r="1693" spans="15:16" ht="26.25">
      <c r="O1693"/>
      <c r="P1693" s="253" t="s">
        <v>2061</v>
      </c>
    </row>
    <row r="1694" spans="15:16" ht="39">
      <c r="O1694"/>
      <c r="P1694" s="253" t="s">
        <v>2062</v>
      </c>
    </row>
    <row r="1695" spans="15:16" ht="77.25">
      <c r="O1695"/>
      <c r="P1695" s="253" t="s">
        <v>2063</v>
      </c>
    </row>
    <row r="1696" spans="15:16" ht="127.5">
      <c r="O1696"/>
      <c r="P1696" s="249" t="s">
        <v>2064</v>
      </c>
    </row>
    <row r="1697" spans="15:16" ht="25.5">
      <c r="O1697"/>
      <c r="P1697" s="248" t="s">
        <v>2065</v>
      </c>
    </row>
    <row r="1698" spans="15:16" ht="38.25">
      <c r="O1698"/>
      <c r="P1698" s="248" t="s">
        <v>2066</v>
      </c>
    </row>
    <row r="1699" spans="15:16" ht="89.25">
      <c r="O1699"/>
      <c r="P1699" s="248" t="s">
        <v>2067</v>
      </c>
    </row>
    <row r="1700" spans="15:16" ht="89.25">
      <c r="O1700"/>
      <c r="P1700" s="248" t="s">
        <v>2068</v>
      </c>
    </row>
    <row r="1701" spans="15:16" ht="63.75">
      <c r="O1701"/>
      <c r="P1701" s="248" t="s">
        <v>2069</v>
      </c>
    </row>
    <row r="1702" spans="15:16" ht="38.25">
      <c r="O1702"/>
      <c r="P1702" s="248" t="s">
        <v>1119</v>
      </c>
    </row>
    <row r="1703" spans="15:16" ht="115.5">
      <c r="O1703"/>
      <c r="P1703" s="253" t="s">
        <v>2070</v>
      </c>
    </row>
    <row r="1704" spans="15:16" ht="90">
      <c r="O1704"/>
      <c r="P1704" s="253" t="s">
        <v>2071</v>
      </c>
    </row>
    <row r="1705" spans="15:16" ht="217.5">
      <c r="O1705"/>
      <c r="P1705" s="253" t="s">
        <v>2072</v>
      </c>
    </row>
    <row r="1706" spans="15:16" ht="178.5">
      <c r="O1706"/>
      <c r="P1706" s="249" t="s">
        <v>2073</v>
      </c>
    </row>
    <row r="1707" spans="15:16" ht="127.5">
      <c r="O1707"/>
      <c r="P1707" s="249" t="s">
        <v>2074</v>
      </c>
    </row>
    <row r="1708" spans="15:16" ht="140.25">
      <c r="O1708"/>
      <c r="P1708" s="249" t="s">
        <v>2075</v>
      </c>
    </row>
    <row r="1709" spans="15:16" ht="153">
      <c r="O1709"/>
      <c r="P1709" s="249" t="s">
        <v>2076</v>
      </c>
    </row>
    <row r="1710" spans="15:16" ht="357.75">
      <c r="O1710"/>
      <c r="P1710" s="253" t="s">
        <v>2077</v>
      </c>
    </row>
    <row r="1711" spans="15:16" ht="408.75">
      <c r="O1711"/>
      <c r="P1711" s="253" t="s">
        <v>2078</v>
      </c>
    </row>
    <row r="1712" spans="15:16" ht="345">
      <c r="O1712"/>
      <c r="P1712" s="253" t="s">
        <v>2079</v>
      </c>
    </row>
    <row r="1713" spans="15:16" ht="318.75">
      <c r="O1713"/>
      <c r="P1713" s="249" t="s">
        <v>2080</v>
      </c>
    </row>
    <row r="1714" spans="15:16" ht="76.5">
      <c r="O1714"/>
      <c r="P1714" s="249" t="s">
        <v>2081</v>
      </c>
    </row>
    <row r="1715" spans="15:16" ht="76.5">
      <c r="O1715"/>
      <c r="P1715" s="249" t="s">
        <v>2082</v>
      </c>
    </row>
    <row r="1716" spans="15:16" ht="127.5">
      <c r="O1716"/>
      <c r="P1716" s="249" t="s">
        <v>2083</v>
      </c>
    </row>
    <row r="1717" spans="15:16" ht="63.75">
      <c r="O1717"/>
      <c r="P1717" s="249" t="s">
        <v>2084</v>
      </c>
    </row>
    <row r="1718" spans="15:16" ht="179.25">
      <c r="O1718"/>
      <c r="P1718" s="253" t="s">
        <v>2085</v>
      </c>
    </row>
    <row r="1719" spans="15:16" ht="128.25">
      <c r="O1719"/>
      <c r="P1719" s="253" t="s">
        <v>2086</v>
      </c>
    </row>
    <row r="1720" spans="15:16" ht="89.25">
      <c r="O1720"/>
      <c r="P1720" s="249" t="s">
        <v>2087</v>
      </c>
    </row>
    <row r="1721" spans="15:16" ht="165.75">
      <c r="O1721"/>
      <c r="P1721" s="249" t="s">
        <v>2088</v>
      </c>
    </row>
    <row r="1722" spans="15:16" ht="191.25">
      <c r="O1722"/>
      <c r="P1722" s="249" t="s">
        <v>2089</v>
      </c>
    </row>
    <row r="1723" spans="15:16" ht="165.75">
      <c r="O1723"/>
      <c r="P1723" s="249" t="s">
        <v>2090</v>
      </c>
    </row>
    <row r="1724" spans="15:16" ht="165.75">
      <c r="O1724"/>
      <c r="P1724" s="249" t="s">
        <v>2091</v>
      </c>
    </row>
    <row r="1725" spans="15:16" ht="178.5">
      <c r="O1725"/>
      <c r="P1725" s="249" t="s">
        <v>2092</v>
      </c>
    </row>
    <row r="1726" spans="15:16" ht="178.5">
      <c r="O1726"/>
      <c r="P1726" s="249" t="s">
        <v>2093</v>
      </c>
    </row>
    <row r="1727" spans="15:16" ht="76.5">
      <c r="O1727"/>
      <c r="P1727" s="249" t="s">
        <v>2094</v>
      </c>
    </row>
    <row r="1728" spans="15:16" ht="153">
      <c r="O1728"/>
      <c r="P1728" s="249" t="s">
        <v>2095</v>
      </c>
    </row>
    <row r="1729" spans="15:16" ht="165.75">
      <c r="O1729"/>
      <c r="P1729" s="249" t="s">
        <v>2096</v>
      </c>
    </row>
    <row r="1730" spans="15:16" ht="90">
      <c r="O1730"/>
      <c r="P1730" s="253" t="s">
        <v>2097</v>
      </c>
    </row>
    <row r="1731" spans="15:16" ht="89.25">
      <c r="O1731"/>
      <c r="P1731" s="249" t="s">
        <v>2098</v>
      </c>
    </row>
    <row r="1732" spans="15:16" ht="114.75">
      <c r="O1732"/>
      <c r="P1732" s="249" t="s">
        <v>2099</v>
      </c>
    </row>
    <row r="1733" spans="15:16" ht="204">
      <c r="O1733"/>
      <c r="P1733" s="249" t="s">
        <v>2100</v>
      </c>
    </row>
    <row r="1734" spans="15:16" ht="280.5">
      <c r="O1734"/>
      <c r="P1734" s="249" t="s">
        <v>2101</v>
      </c>
    </row>
    <row r="1735" spans="15:16" ht="51">
      <c r="O1735"/>
      <c r="P1735" s="249" t="s">
        <v>2102</v>
      </c>
    </row>
    <row r="1736" spans="15:16" ht="165.75">
      <c r="O1736"/>
      <c r="P1736" s="249" t="s">
        <v>2103</v>
      </c>
    </row>
    <row r="1737" spans="15:16" ht="76.5">
      <c r="O1737"/>
      <c r="P1737" s="249" t="s">
        <v>2104</v>
      </c>
    </row>
    <row r="1738" spans="15:16" ht="127.5">
      <c r="O1738"/>
      <c r="P1738" s="249" t="s">
        <v>2105</v>
      </c>
    </row>
    <row r="1739" spans="15:16" ht="76.5">
      <c r="O1739"/>
      <c r="P1739" s="249" t="s">
        <v>2106</v>
      </c>
    </row>
    <row r="1740" spans="15:16" ht="25.5">
      <c r="O1740"/>
      <c r="P1740" s="249" t="s">
        <v>2107</v>
      </c>
    </row>
    <row r="1741" spans="15:16" ht="178.5">
      <c r="O1741"/>
      <c r="P1741" s="249" t="s">
        <v>2108</v>
      </c>
    </row>
    <row r="1742" spans="15:16" ht="63.75">
      <c r="O1742"/>
      <c r="P1742" s="249" t="s">
        <v>2109</v>
      </c>
    </row>
    <row r="1743" spans="15:16" ht="63.75">
      <c r="O1743"/>
      <c r="P1743" s="249" t="s">
        <v>2110</v>
      </c>
    </row>
    <row r="1744" spans="15:16" ht="63.75">
      <c r="O1744"/>
      <c r="P1744" s="249" t="s">
        <v>2111</v>
      </c>
    </row>
    <row r="1745" spans="15:16" ht="127.5">
      <c r="O1745"/>
      <c r="P1745" s="249" t="s">
        <v>2112</v>
      </c>
    </row>
    <row r="1746" spans="15:16" ht="153">
      <c r="O1746"/>
      <c r="P1746" s="249" t="s">
        <v>2113</v>
      </c>
    </row>
    <row r="1747" spans="15:16" ht="115.5">
      <c r="O1747"/>
      <c r="P1747" s="253" t="s">
        <v>2114</v>
      </c>
    </row>
    <row r="1748" spans="15:16" ht="51.75">
      <c r="O1748"/>
      <c r="P1748" s="253" t="s">
        <v>2115</v>
      </c>
    </row>
    <row r="1749" spans="15:16" ht="64.5">
      <c r="O1749"/>
      <c r="P1749" s="253" t="s">
        <v>2116</v>
      </c>
    </row>
    <row r="1750" spans="15:16" ht="89.25">
      <c r="O1750"/>
      <c r="P1750" s="249" t="s">
        <v>2117</v>
      </c>
    </row>
    <row r="1751" spans="15:16" ht="51">
      <c r="O1751"/>
      <c r="P1751" s="249" t="s">
        <v>2118</v>
      </c>
    </row>
    <row r="1752" spans="15:16" ht="25.5">
      <c r="O1752"/>
      <c r="P1752" s="249" t="s">
        <v>2119</v>
      </c>
    </row>
    <row r="1753" spans="15:16" ht="51">
      <c r="O1753"/>
      <c r="P1753" s="249" t="s">
        <v>2120</v>
      </c>
    </row>
    <row r="1754" spans="15:16" ht="38.25">
      <c r="O1754"/>
      <c r="P1754" s="249" t="s">
        <v>2121</v>
      </c>
    </row>
    <row r="1755" spans="15:16" ht="76.5">
      <c r="O1755"/>
      <c r="P1755" s="249" t="s">
        <v>2122</v>
      </c>
    </row>
    <row r="1756" spans="15:16" ht="76.5">
      <c r="O1756"/>
      <c r="P1756" s="249" t="s">
        <v>2123</v>
      </c>
    </row>
    <row r="1757" spans="15:16" ht="90">
      <c r="O1757"/>
      <c r="P1757" s="253" t="s">
        <v>2124</v>
      </c>
    </row>
    <row r="1758" spans="15:16" ht="26.25">
      <c r="O1758"/>
      <c r="P1758" s="253" t="s">
        <v>2125</v>
      </c>
    </row>
    <row r="1759" spans="15:16" ht="77.25">
      <c r="O1759"/>
      <c r="P1759" s="253" t="s">
        <v>2126</v>
      </c>
    </row>
    <row r="1760" spans="15:16" ht="25.5">
      <c r="O1760"/>
      <c r="P1760" s="249" t="s">
        <v>2127</v>
      </c>
    </row>
    <row r="1761" spans="15:16" ht="63.75">
      <c r="O1761"/>
      <c r="P1761" s="249" t="s">
        <v>2128</v>
      </c>
    </row>
    <row r="1762" spans="15:16" ht="25.5">
      <c r="O1762"/>
      <c r="P1762" s="249" t="s">
        <v>2129</v>
      </c>
    </row>
    <row r="1763" spans="15:16" ht="39">
      <c r="O1763"/>
      <c r="P1763" s="253" t="s">
        <v>2130</v>
      </c>
    </row>
    <row r="1764" spans="15:16" ht="26.25">
      <c r="O1764"/>
      <c r="P1764" s="253" t="s">
        <v>2131</v>
      </c>
    </row>
    <row r="1765" spans="15:16" ht="26.25">
      <c r="O1765"/>
      <c r="P1765" s="253" t="s">
        <v>2132</v>
      </c>
    </row>
    <row r="1766" spans="15:16" ht="63.75">
      <c r="O1766"/>
      <c r="P1766" s="248" t="s">
        <v>2133</v>
      </c>
    </row>
    <row r="1767" spans="15:16" ht="51">
      <c r="O1767"/>
      <c r="P1767" s="248" t="s">
        <v>2134</v>
      </c>
    </row>
    <row r="1768" spans="15:16" ht="38.25">
      <c r="O1768"/>
      <c r="P1768" s="249" t="s">
        <v>2135</v>
      </c>
    </row>
    <row r="1769" spans="15:16" ht="76.5">
      <c r="O1769"/>
      <c r="P1769" s="248" t="s">
        <v>2136</v>
      </c>
    </row>
    <row r="1770" spans="15:16" ht="64.5">
      <c r="O1770"/>
      <c r="P1770" s="253" t="s">
        <v>2137</v>
      </c>
    </row>
    <row r="1771" spans="15:16" ht="39">
      <c r="O1771"/>
      <c r="P1771" s="253" t="s">
        <v>2138</v>
      </c>
    </row>
    <row r="1772" spans="15:16" ht="39">
      <c r="O1772"/>
      <c r="P1772" s="253" t="s">
        <v>2139</v>
      </c>
    </row>
    <row r="1773" spans="15:16" ht="51">
      <c r="O1773"/>
      <c r="P1773" s="249" t="s">
        <v>2140</v>
      </c>
    </row>
    <row r="1774" spans="15:16">
      <c r="O1774"/>
      <c r="P1774" s="249" t="s">
        <v>2141</v>
      </c>
    </row>
    <row r="1775" spans="15:16" ht="114.75">
      <c r="O1775"/>
      <c r="P1775" s="249" t="s">
        <v>2142</v>
      </c>
    </row>
    <row r="1776" spans="15:16" ht="127.5">
      <c r="O1776"/>
      <c r="P1776" s="249" t="s">
        <v>2143</v>
      </c>
    </row>
    <row r="1777" spans="15:16" ht="102">
      <c r="O1777"/>
      <c r="P1777" s="249" t="s">
        <v>2144</v>
      </c>
    </row>
    <row r="1778" spans="15:16" ht="114.75">
      <c r="O1778"/>
      <c r="P1778" s="249" t="s">
        <v>2145</v>
      </c>
    </row>
    <row r="1779" spans="15:16" ht="38.25">
      <c r="O1779"/>
      <c r="P1779" s="249" t="s">
        <v>2146</v>
      </c>
    </row>
    <row r="1780" spans="15:16" ht="39">
      <c r="O1780"/>
      <c r="P1780" s="253" t="s">
        <v>2147</v>
      </c>
    </row>
    <row r="1781" spans="15:16" ht="51.75">
      <c r="O1781"/>
      <c r="P1781" s="253" t="s">
        <v>2148</v>
      </c>
    </row>
    <row r="1782" spans="15:16" ht="39">
      <c r="O1782"/>
      <c r="P1782" s="253" t="s">
        <v>2149</v>
      </c>
    </row>
    <row r="1783" spans="15:16" ht="63.75">
      <c r="O1783"/>
      <c r="P1783" s="249" t="s">
        <v>2150</v>
      </c>
    </row>
    <row r="1784" spans="15:16" ht="38.25">
      <c r="O1784"/>
      <c r="P1784" s="249" t="s">
        <v>2151</v>
      </c>
    </row>
    <row r="1785" spans="15:16" ht="38.25">
      <c r="O1785"/>
      <c r="P1785" s="249" t="s">
        <v>2152</v>
      </c>
    </row>
    <row r="1786" spans="15:16" ht="89.25">
      <c r="O1786"/>
      <c r="P1786" s="248" t="s">
        <v>2153</v>
      </c>
    </row>
    <row r="1787" spans="15:16" ht="25.5">
      <c r="O1787"/>
      <c r="P1787" s="249" t="s">
        <v>2154</v>
      </c>
    </row>
    <row r="1788" spans="15:16" ht="38.25">
      <c r="O1788"/>
      <c r="P1788" s="249" t="s">
        <v>2155</v>
      </c>
    </row>
    <row r="1789" spans="15:16" ht="64.5">
      <c r="O1789"/>
      <c r="P1789" s="253" t="s">
        <v>2156</v>
      </c>
    </row>
    <row r="1790" spans="15:16" ht="102.75">
      <c r="O1790"/>
      <c r="P1790" s="253" t="s">
        <v>2157</v>
      </c>
    </row>
    <row r="1791" spans="15:16" ht="77.25">
      <c r="O1791"/>
      <c r="P1791" s="253" t="s">
        <v>2158</v>
      </c>
    </row>
    <row r="1792" spans="15:16" ht="51">
      <c r="O1792"/>
      <c r="P1792" s="249" t="s">
        <v>2159</v>
      </c>
    </row>
    <row r="1793" spans="15:16" ht="51">
      <c r="O1793"/>
      <c r="P1793" s="248" t="s">
        <v>2160</v>
      </c>
    </row>
    <row r="1794" spans="15:16" ht="25.5">
      <c r="O1794"/>
      <c r="P1794" s="248" t="s">
        <v>2161</v>
      </c>
    </row>
    <row r="1795" spans="15:16" ht="51">
      <c r="O1795"/>
      <c r="P1795" s="249" t="s">
        <v>2162</v>
      </c>
    </row>
    <row r="1796" spans="15:16" ht="51">
      <c r="O1796"/>
      <c r="P1796" s="249" t="s">
        <v>2163</v>
      </c>
    </row>
    <row r="1797" spans="15:16" ht="38.25">
      <c r="O1797"/>
      <c r="P1797" s="249" t="s">
        <v>2164</v>
      </c>
    </row>
    <row r="1798" spans="15:16" ht="51">
      <c r="O1798"/>
      <c r="P1798" s="249" t="s">
        <v>2165</v>
      </c>
    </row>
    <row r="1799" spans="15:16" ht="114.75">
      <c r="O1799"/>
      <c r="P1799" s="249" t="s">
        <v>2166</v>
      </c>
    </row>
    <row r="1800" spans="15:16" ht="77.25">
      <c r="O1800"/>
      <c r="P1800" s="253" t="s">
        <v>2167</v>
      </c>
    </row>
    <row r="1801" spans="15:16" ht="77.25">
      <c r="O1801"/>
      <c r="P1801" s="253" t="s">
        <v>2168</v>
      </c>
    </row>
    <row r="1802" spans="15:16" ht="39">
      <c r="O1802"/>
      <c r="P1802" s="253" t="s">
        <v>2169</v>
      </c>
    </row>
    <row r="1803" spans="15:16" ht="38.25">
      <c r="O1803"/>
      <c r="P1803" s="249" t="s">
        <v>2170</v>
      </c>
    </row>
    <row r="1804" spans="15:16" ht="63.75">
      <c r="O1804"/>
      <c r="P1804" s="249" t="s">
        <v>2171</v>
      </c>
    </row>
    <row r="1805" spans="15:16" ht="25.5">
      <c r="O1805"/>
      <c r="P1805" s="249" t="s">
        <v>2172</v>
      </c>
    </row>
    <row r="1806" spans="15:16" ht="25.5">
      <c r="O1806"/>
      <c r="P1806" s="249" t="s">
        <v>2173</v>
      </c>
    </row>
    <row r="1807" spans="15:16" ht="140.25">
      <c r="O1807"/>
      <c r="P1807" s="249" t="s">
        <v>2174</v>
      </c>
    </row>
    <row r="1808" spans="15:16" ht="76.5">
      <c r="O1808"/>
      <c r="P1808" s="249" t="s">
        <v>2175</v>
      </c>
    </row>
    <row r="1809" spans="15:16" ht="25.5">
      <c r="O1809"/>
      <c r="P1809" s="249" t="s">
        <v>2176</v>
      </c>
    </row>
    <row r="1810" spans="15:16" ht="25.5">
      <c r="O1810"/>
      <c r="P1810" s="249" t="s">
        <v>2177</v>
      </c>
    </row>
    <row r="1811" spans="15:16" ht="51.75">
      <c r="O1811"/>
      <c r="P1811" s="253" t="s">
        <v>2178</v>
      </c>
    </row>
    <row r="1812" spans="15:16" ht="77.25">
      <c r="O1812"/>
      <c r="P1812" s="253" t="s">
        <v>2179</v>
      </c>
    </row>
    <row r="1813" spans="15:16" ht="51.75">
      <c r="O1813"/>
      <c r="P1813" s="253" t="s">
        <v>2180</v>
      </c>
    </row>
    <row r="1814" spans="15:16" ht="38.25">
      <c r="O1814"/>
      <c r="P1814" s="249" t="s">
        <v>2181</v>
      </c>
    </row>
    <row r="1815" spans="15:16" ht="63.75">
      <c r="O1815"/>
      <c r="P1815" s="249" t="s">
        <v>2182</v>
      </c>
    </row>
    <row r="1816" spans="15:16" ht="63.75">
      <c r="O1816"/>
      <c r="P1816" s="249" t="s">
        <v>2183</v>
      </c>
    </row>
    <row r="1817" spans="15:16">
      <c r="O1817"/>
      <c r="P1817" s="249" t="s">
        <v>2184</v>
      </c>
    </row>
    <row r="1818" spans="15:16" ht="51">
      <c r="O1818"/>
      <c r="P1818" s="249" t="s">
        <v>2185</v>
      </c>
    </row>
    <row r="1819" spans="15:16" ht="102">
      <c r="O1819"/>
      <c r="P1819" s="249" t="s">
        <v>2186</v>
      </c>
    </row>
    <row r="1820" spans="15:16" ht="76.5">
      <c r="O1820"/>
      <c r="P1820" s="249" t="s">
        <v>2187</v>
      </c>
    </row>
    <row r="1821" spans="15:16" ht="51">
      <c r="O1821"/>
      <c r="P1821" s="249" t="s">
        <v>2188</v>
      </c>
    </row>
    <row r="1822" spans="15:16" ht="64.5">
      <c r="O1822"/>
      <c r="P1822" s="253" t="s">
        <v>2189</v>
      </c>
    </row>
    <row r="1823" spans="15:16" ht="63.75">
      <c r="O1823"/>
      <c r="P1823" s="249" t="s">
        <v>2190</v>
      </c>
    </row>
    <row r="1824" spans="15:16" ht="51">
      <c r="O1824"/>
      <c r="P1824" s="249" t="s">
        <v>2191</v>
      </c>
    </row>
    <row r="1825" spans="15:16" ht="38.25">
      <c r="O1825"/>
      <c r="P1825" s="249" t="s">
        <v>2192</v>
      </c>
    </row>
    <row r="1826" spans="15:16" ht="63.75">
      <c r="O1826"/>
      <c r="P1826" s="249" t="s">
        <v>2193</v>
      </c>
    </row>
    <row r="1827" spans="15:16" ht="25.5">
      <c r="O1827"/>
      <c r="P1827" s="249" t="s">
        <v>2194</v>
      </c>
    </row>
    <row r="1828" spans="15:16" ht="51">
      <c r="O1828"/>
      <c r="P1828" s="249" t="s">
        <v>2195</v>
      </c>
    </row>
    <row r="1829" spans="15:16" ht="76.5">
      <c r="O1829"/>
      <c r="P1829" s="249" t="s">
        <v>2196</v>
      </c>
    </row>
    <row r="1830" spans="15:16" ht="38.25">
      <c r="O1830"/>
      <c r="P1830" s="249" t="s">
        <v>2197</v>
      </c>
    </row>
    <row r="1831" spans="15:16" ht="102">
      <c r="O1831"/>
      <c r="P1831" s="249" t="s">
        <v>2198</v>
      </c>
    </row>
    <row r="1832" spans="15:16" ht="38.25">
      <c r="O1832"/>
      <c r="P1832" s="249" t="s">
        <v>2199</v>
      </c>
    </row>
    <row r="1833" spans="15:16" ht="51">
      <c r="O1833"/>
      <c r="P1833" s="249" t="s">
        <v>2200</v>
      </c>
    </row>
    <row r="1834" spans="15:16" ht="38.25">
      <c r="O1834"/>
      <c r="P1834" s="249" t="s">
        <v>2201</v>
      </c>
    </row>
    <row r="1835" spans="15:16" ht="25.5">
      <c r="O1835"/>
      <c r="P1835" s="249" t="s">
        <v>2202</v>
      </c>
    </row>
    <row r="1836" spans="15:16" ht="51">
      <c r="O1836"/>
      <c r="P1836" s="249" t="s">
        <v>2203</v>
      </c>
    </row>
    <row r="1837" spans="15:16" ht="102">
      <c r="O1837"/>
      <c r="P1837" s="249" t="s">
        <v>2204</v>
      </c>
    </row>
    <row r="1838" spans="15:16" ht="63.75">
      <c r="O1838"/>
      <c r="P1838" s="249" t="s">
        <v>2205</v>
      </c>
    </row>
    <row r="1839" spans="15:16" ht="38.25">
      <c r="O1839"/>
      <c r="P1839" s="249" t="s">
        <v>2206</v>
      </c>
    </row>
    <row r="1840" spans="15:16" ht="25.5">
      <c r="O1840"/>
      <c r="P1840" s="249" t="s">
        <v>2207</v>
      </c>
    </row>
    <row r="1841" spans="15:16" ht="25.5">
      <c r="O1841"/>
      <c r="P1841" s="249" t="s">
        <v>2208</v>
      </c>
    </row>
    <row r="1842" spans="15:16" ht="63.75">
      <c r="O1842"/>
      <c r="P1842" s="249" t="s">
        <v>2209</v>
      </c>
    </row>
    <row r="1843" spans="15:16" ht="51">
      <c r="O1843"/>
      <c r="P1843" s="249" t="s">
        <v>2210</v>
      </c>
    </row>
    <row r="1844" spans="15:16" ht="38.25">
      <c r="O1844"/>
      <c r="P1844" s="249" t="s">
        <v>2211</v>
      </c>
    </row>
    <row r="1845" spans="15:16" ht="64.5">
      <c r="O1845"/>
      <c r="P1845" s="253" t="s">
        <v>2212</v>
      </c>
    </row>
    <row r="1846" spans="15:16" ht="77.25">
      <c r="O1846"/>
      <c r="P1846" s="253" t="s">
        <v>2213</v>
      </c>
    </row>
    <row r="1847" spans="15:16" ht="26.25">
      <c r="O1847"/>
      <c r="P1847" s="253" t="s">
        <v>2214</v>
      </c>
    </row>
    <row r="1848" spans="15:16" ht="63.75">
      <c r="O1848"/>
      <c r="P1848" s="248" t="s">
        <v>2215</v>
      </c>
    </row>
    <row r="1849" spans="15:16" ht="63.75">
      <c r="O1849"/>
      <c r="P1849" s="248" t="s">
        <v>2216</v>
      </c>
    </row>
    <row r="1850" spans="15:16" ht="38.25">
      <c r="O1850"/>
      <c r="P1850" s="248" t="s">
        <v>2217</v>
      </c>
    </row>
    <row r="1851" spans="15:16" ht="63.75">
      <c r="O1851"/>
      <c r="P1851" s="248" t="s">
        <v>2218</v>
      </c>
    </row>
    <row r="1852" spans="15:16" ht="51">
      <c r="O1852"/>
      <c r="P1852" s="248" t="s">
        <v>2219</v>
      </c>
    </row>
    <row r="1853" spans="15:16" ht="39">
      <c r="O1853"/>
      <c r="P1853" s="253" t="s">
        <v>2220</v>
      </c>
    </row>
    <row r="1854" spans="15:16" ht="255.75">
      <c r="O1854"/>
      <c r="P1854" s="253" t="s">
        <v>2221</v>
      </c>
    </row>
    <row r="1855" spans="15:16" ht="51.75">
      <c r="O1855"/>
      <c r="P1855" s="253" t="s">
        <v>2222</v>
      </c>
    </row>
    <row r="1856" spans="15:16" ht="51">
      <c r="O1856"/>
      <c r="P1856" s="249" t="s">
        <v>2223</v>
      </c>
    </row>
    <row r="1857" spans="15:16" ht="76.5">
      <c r="O1857"/>
      <c r="P1857" s="249" t="s">
        <v>2224</v>
      </c>
    </row>
    <row r="1858" spans="15:16" ht="38.25">
      <c r="O1858"/>
      <c r="P1858" s="249" t="s">
        <v>2225</v>
      </c>
    </row>
    <row r="1859" spans="15:16" ht="51">
      <c r="O1859"/>
      <c r="P1859" s="249" t="s">
        <v>2226</v>
      </c>
    </row>
    <row r="1860" spans="15:16">
      <c r="O1860"/>
      <c r="P1860" s="249" t="s">
        <v>2227</v>
      </c>
    </row>
    <row r="1861" spans="15:16" ht="89.25">
      <c r="O1861"/>
      <c r="P1861" s="249" t="s">
        <v>2228</v>
      </c>
    </row>
    <row r="1862" spans="15:16" ht="51">
      <c r="O1862"/>
      <c r="P1862" s="249" t="s">
        <v>2229</v>
      </c>
    </row>
    <row r="1863" spans="15:16" ht="76.5">
      <c r="O1863"/>
      <c r="P1863" s="249" t="s">
        <v>2230</v>
      </c>
    </row>
    <row r="1864" spans="15:16" ht="102">
      <c r="O1864"/>
      <c r="P1864" s="249" t="s">
        <v>2231</v>
      </c>
    </row>
    <row r="1865" spans="15:16" ht="51.75">
      <c r="O1865"/>
      <c r="P1865" s="253" t="s">
        <v>2232</v>
      </c>
    </row>
    <row r="1866" spans="15:16" ht="77.25">
      <c r="O1866"/>
      <c r="P1866" s="253" t="s">
        <v>2233</v>
      </c>
    </row>
    <row r="1867" spans="15:16" ht="38.25">
      <c r="O1867"/>
      <c r="P1867" s="249" t="s">
        <v>2234</v>
      </c>
    </row>
    <row r="1868" spans="15:16" ht="114.75">
      <c r="O1868"/>
      <c r="P1868" s="249" t="s">
        <v>2235</v>
      </c>
    </row>
    <row r="1869" spans="15:16" ht="76.5">
      <c r="O1869"/>
      <c r="P1869" s="249" t="s">
        <v>2236</v>
      </c>
    </row>
    <row r="1870" spans="15:16" ht="51">
      <c r="O1870"/>
      <c r="P1870" s="249" t="s">
        <v>2237</v>
      </c>
    </row>
    <row r="1871" spans="15:16" ht="77.25">
      <c r="O1871"/>
      <c r="P1871" s="253" t="s">
        <v>2238</v>
      </c>
    </row>
    <row r="1872" spans="15:16" ht="77.25">
      <c r="O1872"/>
      <c r="P1872" s="253" t="s">
        <v>2239</v>
      </c>
    </row>
    <row r="1873" spans="15:16" ht="51">
      <c r="O1873"/>
      <c r="P1873" s="249" t="s">
        <v>2240</v>
      </c>
    </row>
    <row r="1874" spans="15:16" ht="25.5">
      <c r="O1874"/>
      <c r="P1874" s="249" t="s">
        <v>2241</v>
      </c>
    </row>
    <row r="1875" spans="15:16" ht="89.25">
      <c r="O1875"/>
      <c r="P1875" s="249" t="s">
        <v>2242</v>
      </c>
    </row>
    <row r="1876" spans="15:16" ht="76.5">
      <c r="O1876"/>
      <c r="P1876" s="249" t="s">
        <v>2243</v>
      </c>
    </row>
    <row r="1877" spans="15:16" ht="63.75">
      <c r="O1877"/>
      <c r="P1877" s="249" t="s">
        <v>2244</v>
      </c>
    </row>
    <row r="1878" spans="15:16" ht="63.75">
      <c r="O1878"/>
      <c r="P1878" s="249" t="s">
        <v>2245</v>
      </c>
    </row>
    <row r="1879" spans="15:16" ht="102.75">
      <c r="O1879"/>
      <c r="P1879" s="253" t="s">
        <v>2246</v>
      </c>
    </row>
    <row r="1880" spans="15:16" ht="77.25">
      <c r="O1880"/>
      <c r="P1880" s="253" t="s">
        <v>2247</v>
      </c>
    </row>
    <row r="1881" spans="15:16" ht="102.75">
      <c r="O1881"/>
      <c r="P1881" s="253" t="s">
        <v>2248</v>
      </c>
    </row>
    <row r="1882" spans="15:16" ht="76.5">
      <c r="O1882"/>
      <c r="P1882" s="249" t="s">
        <v>2249</v>
      </c>
    </row>
    <row r="1883" spans="15:16" ht="127.5">
      <c r="O1883"/>
      <c r="P1883" s="249" t="s">
        <v>2250</v>
      </c>
    </row>
    <row r="1884" spans="15:16" ht="51">
      <c r="O1884"/>
      <c r="P1884" s="249" t="s">
        <v>2251</v>
      </c>
    </row>
    <row r="1885" spans="15:16" ht="63.75">
      <c r="O1885"/>
      <c r="P1885" s="249" t="s">
        <v>2252</v>
      </c>
    </row>
    <row r="1886" spans="15:16" ht="89.25">
      <c r="O1886"/>
      <c r="P1886" s="249" t="s">
        <v>2253</v>
      </c>
    </row>
    <row r="1887" spans="15:16" ht="89.25">
      <c r="O1887"/>
      <c r="P1887" s="249" t="s">
        <v>2254</v>
      </c>
    </row>
    <row r="1888" spans="15:16" ht="38.25">
      <c r="O1888"/>
      <c r="P1888" s="249" t="s">
        <v>1149</v>
      </c>
    </row>
    <row r="1889" spans="15:16" ht="76.5">
      <c r="O1889"/>
      <c r="P1889" s="249" t="s">
        <v>2255</v>
      </c>
    </row>
    <row r="1890" spans="15:16" ht="102">
      <c r="O1890"/>
      <c r="P1890" s="249" t="s">
        <v>2256</v>
      </c>
    </row>
    <row r="1891" spans="15:16" ht="38.25">
      <c r="O1891"/>
      <c r="P1891" s="249" t="s">
        <v>2257</v>
      </c>
    </row>
    <row r="1892" spans="15:16" ht="51">
      <c r="O1892"/>
      <c r="P1892" s="249" t="s">
        <v>2258</v>
      </c>
    </row>
    <row r="1893" spans="15:16" ht="90">
      <c r="O1893"/>
      <c r="P1893" s="253" t="s">
        <v>2259</v>
      </c>
    </row>
    <row r="1894" spans="15:16" ht="89.25">
      <c r="O1894"/>
      <c r="P1894" s="249" t="s">
        <v>2260</v>
      </c>
    </row>
    <row r="1895" spans="15:16" ht="76.5">
      <c r="O1895"/>
      <c r="P1895" s="249" t="s">
        <v>2261</v>
      </c>
    </row>
    <row r="1896" spans="15:16" ht="63.75">
      <c r="O1896"/>
      <c r="P1896" s="249" t="s">
        <v>2262</v>
      </c>
    </row>
    <row r="1897" spans="15:16" ht="76.5">
      <c r="O1897"/>
      <c r="P1897" s="249" t="s">
        <v>2263</v>
      </c>
    </row>
    <row r="1898" spans="15:16" ht="38.25">
      <c r="O1898"/>
      <c r="P1898" s="249" t="s">
        <v>2264</v>
      </c>
    </row>
    <row r="1899" spans="15:16" ht="25.5">
      <c r="O1899"/>
      <c r="P1899" s="249" t="s">
        <v>2265</v>
      </c>
    </row>
    <row r="1900" spans="15:16" ht="63.75">
      <c r="O1900"/>
      <c r="P1900" s="249" t="s">
        <v>2266</v>
      </c>
    </row>
    <row r="1901" spans="15:16" ht="76.5">
      <c r="O1901"/>
      <c r="P1901" s="249" t="s">
        <v>2267</v>
      </c>
    </row>
    <row r="1902" spans="15:16" ht="63.75">
      <c r="O1902"/>
      <c r="P1902" s="249" t="s">
        <v>2268</v>
      </c>
    </row>
    <row r="1903" spans="15:16" ht="51">
      <c r="O1903"/>
      <c r="P1903" s="249" t="s">
        <v>2269</v>
      </c>
    </row>
    <row r="1904" spans="15:16" ht="102">
      <c r="O1904"/>
      <c r="P1904" s="249" t="s">
        <v>2270</v>
      </c>
    </row>
    <row r="1905" spans="15:16" ht="90">
      <c r="O1905"/>
      <c r="P1905" s="253" t="s">
        <v>2271</v>
      </c>
    </row>
    <row r="1906" spans="15:16" ht="128.25">
      <c r="O1906"/>
      <c r="P1906" s="253" t="s">
        <v>2272</v>
      </c>
    </row>
    <row r="1907" spans="15:16" ht="64.5">
      <c r="O1907"/>
      <c r="P1907" s="253" t="s">
        <v>2273</v>
      </c>
    </row>
    <row r="1908" spans="15:16" ht="76.5">
      <c r="O1908"/>
      <c r="P1908" s="248" t="s">
        <v>2274</v>
      </c>
    </row>
    <row r="1909" spans="15:16" ht="51">
      <c r="O1909"/>
      <c r="P1909" s="248" t="s">
        <v>2275</v>
      </c>
    </row>
    <row r="1910" spans="15:16" ht="25.5">
      <c r="O1910"/>
      <c r="P1910" s="248" t="s">
        <v>2276</v>
      </c>
    </row>
    <row r="1911" spans="15:16" ht="114.75">
      <c r="O1911"/>
      <c r="P1911" s="248" t="s">
        <v>2277</v>
      </c>
    </row>
    <row r="1912" spans="15:16" ht="25.5">
      <c r="O1912"/>
      <c r="P1912" s="248" t="s">
        <v>2278</v>
      </c>
    </row>
    <row r="1913" spans="15:16" ht="38.25">
      <c r="O1913"/>
      <c r="P1913" s="248" t="s">
        <v>2279</v>
      </c>
    </row>
    <row r="1914" spans="15:16" ht="153">
      <c r="O1914"/>
      <c r="P1914" s="248" t="s">
        <v>2280</v>
      </c>
    </row>
    <row r="1915" spans="15:16" ht="38.25">
      <c r="O1915"/>
      <c r="P1915" s="248" t="s">
        <v>2281</v>
      </c>
    </row>
    <row r="1916" spans="15:16" ht="90">
      <c r="O1916"/>
      <c r="P1916" s="253" t="s">
        <v>2282</v>
      </c>
    </row>
    <row r="1917" spans="15:16" ht="102.75">
      <c r="O1917"/>
      <c r="P1917" s="253" t="s">
        <v>2283</v>
      </c>
    </row>
    <row r="1918" spans="15:16" ht="165.75">
      <c r="O1918"/>
      <c r="P1918" s="249" t="s">
        <v>2284</v>
      </c>
    </row>
    <row r="1919" spans="15:16" ht="76.5">
      <c r="O1919"/>
      <c r="P1919" s="249" t="s">
        <v>2285</v>
      </c>
    </row>
    <row r="1920" spans="15:16" ht="76.5">
      <c r="O1920"/>
      <c r="P1920" s="249" t="s">
        <v>2286</v>
      </c>
    </row>
    <row r="1921" spans="15:16" ht="76.5">
      <c r="O1921"/>
      <c r="P1921" s="249" t="s">
        <v>2287</v>
      </c>
    </row>
    <row r="1922" spans="15:16" ht="76.5">
      <c r="O1922"/>
      <c r="P1922" s="249" t="s">
        <v>2288</v>
      </c>
    </row>
    <row r="1923" spans="15:16" ht="51">
      <c r="O1923"/>
      <c r="P1923" s="249" t="s">
        <v>2289</v>
      </c>
    </row>
    <row r="1924" spans="15:16" ht="102.75">
      <c r="O1924"/>
      <c r="P1924" s="253" t="s">
        <v>2290</v>
      </c>
    </row>
    <row r="1925" spans="15:16" ht="77.25">
      <c r="O1925"/>
      <c r="P1925" s="253" t="s">
        <v>2291</v>
      </c>
    </row>
    <row r="1926" spans="15:16" ht="51.75">
      <c r="O1926"/>
      <c r="P1926" s="253" t="s">
        <v>2292</v>
      </c>
    </row>
    <row r="1927" spans="15:16" ht="25.5">
      <c r="O1927"/>
      <c r="P1927" s="249" t="s">
        <v>2293</v>
      </c>
    </row>
    <row r="1928" spans="15:16" ht="102">
      <c r="O1928"/>
      <c r="P1928" s="249" t="s">
        <v>2294</v>
      </c>
    </row>
    <row r="1929" spans="15:16" ht="63.75">
      <c r="O1929"/>
      <c r="P1929" s="249" t="s">
        <v>2295</v>
      </c>
    </row>
    <row r="1930" spans="15:16" ht="76.5">
      <c r="O1930"/>
      <c r="P1930" s="249" t="s">
        <v>2296</v>
      </c>
    </row>
    <row r="1931" spans="15:16" ht="102">
      <c r="O1931"/>
      <c r="P1931" s="249" t="s">
        <v>2297</v>
      </c>
    </row>
    <row r="1932" spans="15:16" ht="63.75">
      <c r="O1932"/>
      <c r="P1932" s="249" t="s">
        <v>2298</v>
      </c>
    </row>
    <row r="1933" spans="15:16">
      <c r="O1933"/>
      <c r="P1933" s="249" t="s">
        <v>2299</v>
      </c>
    </row>
    <row r="1934" spans="15:16" ht="63.75">
      <c r="O1934"/>
      <c r="P1934" s="249" t="s">
        <v>2300</v>
      </c>
    </row>
    <row r="1935" spans="15:16" ht="76.5">
      <c r="O1935"/>
      <c r="P1935" s="249" t="s">
        <v>2301</v>
      </c>
    </row>
    <row r="1936" spans="15:16" ht="51">
      <c r="O1936"/>
      <c r="P1936" s="249" t="s">
        <v>2302</v>
      </c>
    </row>
    <row r="1937" spans="15:16" ht="51">
      <c r="O1937"/>
      <c r="P1937" s="249" t="s">
        <v>2303</v>
      </c>
    </row>
    <row r="1938" spans="15:16" ht="38.25">
      <c r="O1938"/>
      <c r="P1938" s="249" t="s">
        <v>2304</v>
      </c>
    </row>
    <row r="1939" spans="15:16" ht="102">
      <c r="O1939"/>
      <c r="P1939" s="249" t="s">
        <v>2305</v>
      </c>
    </row>
    <row r="1940" spans="15:16" ht="77.25">
      <c r="O1940"/>
      <c r="P1940" s="253" t="s">
        <v>2306</v>
      </c>
    </row>
    <row r="1941" spans="15:16" ht="90">
      <c r="O1941"/>
      <c r="P1941" s="253" t="s">
        <v>709</v>
      </c>
    </row>
    <row r="1942" spans="15:16" ht="76.5">
      <c r="O1942"/>
      <c r="P1942" s="249" t="s">
        <v>2307</v>
      </c>
    </row>
    <row r="1943" spans="15:16" ht="63.75">
      <c r="O1943"/>
      <c r="P1943" s="249" t="s">
        <v>2308</v>
      </c>
    </row>
    <row r="1944" spans="15:16" ht="89.25">
      <c r="O1944"/>
      <c r="P1944" s="249" t="s">
        <v>2309</v>
      </c>
    </row>
    <row r="1945" spans="15:16" ht="63.75">
      <c r="O1945"/>
      <c r="P1945" s="249" t="s">
        <v>2310</v>
      </c>
    </row>
    <row r="1946" spans="15:16" ht="76.5">
      <c r="O1946"/>
      <c r="P1946" s="249" t="s">
        <v>2311</v>
      </c>
    </row>
    <row r="1947" spans="15:16" ht="63.75">
      <c r="O1947"/>
      <c r="P1947" s="249" t="s">
        <v>2312</v>
      </c>
    </row>
    <row r="1948" spans="15:16" ht="127.5">
      <c r="O1948"/>
      <c r="P1948" s="249" t="s">
        <v>2313</v>
      </c>
    </row>
    <row r="1949" spans="15:16" ht="63.75">
      <c r="O1949"/>
      <c r="P1949" s="249" t="s">
        <v>2314</v>
      </c>
    </row>
    <row r="1950" spans="15:16" ht="76.5">
      <c r="O1950"/>
      <c r="P1950" s="249" t="s">
        <v>2315</v>
      </c>
    </row>
    <row r="1951" spans="15:16" ht="64.5">
      <c r="O1951"/>
      <c r="P1951" s="253" t="s">
        <v>2316</v>
      </c>
    </row>
    <row r="1952" spans="15:16" ht="63.75">
      <c r="O1952"/>
      <c r="P1952" s="249" t="s">
        <v>2317</v>
      </c>
    </row>
    <row r="1953" spans="15:16" ht="63.75">
      <c r="O1953"/>
      <c r="P1953" s="249" t="s">
        <v>2318</v>
      </c>
    </row>
    <row r="1954" spans="15:16" ht="51">
      <c r="O1954"/>
      <c r="P1954" s="249" t="s">
        <v>2319</v>
      </c>
    </row>
    <row r="1955" spans="15:16" ht="25.5">
      <c r="O1955"/>
      <c r="P1955" s="249" t="s">
        <v>2320</v>
      </c>
    </row>
    <row r="1956" spans="15:16" ht="63.75">
      <c r="O1956"/>
      <c r="P1956" s="249" t="s">
        <v>2321</v>
      </c>
    </row>
    <row r="1957" spans="15:16" ht="63.75">
      <c r="O1957"/>
      <c r="P1957" s="249" t="s">
        <v>2322</v>
      </c>
    </row>
    <row r="1958" spans="15:16" ht="51">
      <c r="O1958"/>
      <c r="P1958" s="249" t="s">
        <v>2323</v>
      </c>
    </row>
    <row r="1959" spans="15:16" ht="63.75">
      <c r="O1959"/>
      <c r="P1959" s="249" t="s">
        <v>2324</v>
      </c>
    </row>
    <row r="1960" spans="15:16" ht="25.5">
      <c r="O1960"/>
      <c r="P1960" s="249" t="s">
        <v>2325</v>
      </c>
    </row>
    <row r="1961" spans="15:16" ht="26.25">
      <c r="O1961"/>
      <c r="P1961" s="253" t="s">
        <v>2326</v>
      </c>
    </row>
    <row r="1962" spans="15:16" ht="39">
      <c r="O1962"/>
      <c r="P1962" s="253" t="s">
        <v>2327</v>
      </c>
    </row>
    <row r="1963" spans="15:16" ht="64.5">
      <c r="O1963"/>
      <c r="P1963" s="253" t="s">
        <v>2328</v>
      </c>
    </row>
    <row r="1964" spans="15:16" ht="38.25">
      <c r="O1964"/>
      <c r="P1964" s="249" t="s">
        <v>2329</v>
      </c>
    </row>
    <row r="1965" spans="15:16" ht="38.25">
      <c r="O1965"/>
      <c r="P1965" s="249" t="s">
        <v>2330</v>
      </c>
    </row>
    <row r="1966" spans="15:16" ht="63.75">
      <c r="O1966"/>
      <c r="P1966" s="249" t="s">
        <v>2331</v>
      </c>
    </row>
    <row r="1967" spans="15:16" ht="102">
      <c r="O1967"/>
      <c r="P1967" s="249" t="s">
        <v>2332</v>
      </c>
    </row>
    <row r="1968" spans="15:16" ht="38.25">
      <c r="O1968"/>
      <c r="P1968" s="249" t="s">
        <v>2333</v>
      </c>
    </row>
    <row r="1969" spans="15:16" ht="77.25">
      <c r="O1969"/>
      <c r="P1969" s="253" t="s">
        <v>2334</v>
      </c>
    </row>
    <row r="1970" spans="15:16" ht="77.25">
      <c r="O1970"/>
      <c r="P1970" s="253" t="s">
        <v>2335</v>
      </c>
    </row>
    <row r="1971" spans="15:16" ht="39">
      <c r="O1971"/>
      <c r="P1971" s="253" t="s">
        <v>2336</v>
      </c>
    </row>
    <row r="1972" spans="15:16" ht="51">
      <c r="O1972"/>
      <c r="P1972" s="249" t="s">
        <v>2337</v>
      </c>
    </row>
    <row r="1973" spans="15:16" ht="25.5">
      <c r="O1973"/>
      <c r="P1973" s="249" t="s">
        <v>2338</v>
      </c>
    </row>
    <row r="1974" spans="15:16" ht="76.5">
      <c r="O1974"/>
      <c r="P1974" s="249" t="s">
        <v>2339</v>
      </c>
    </row>
    <row r="1975" spans="15:16" ht="38.25">
      <c r="O1975"/>
      <c r="P1975" s="249" t="s">
        <v>2340</v>
      </c>
    </row>
    <row r="1976" spans="15:16" ht="51">
      <c r="O1976"/>
      <c r="P1976" s="249" t="s">
        <v>2341</v>
      </c>
    </row>
    <row r="1977" spans="15:16" ht="76.5">
      <c r="O1977"/>
      <c r="P1977" s="249" t="s">
        <v>2342</v>
      </c>
    </row>
    <row r="1978" spans="15:16" ht="76.5">
      <c r="O1978"/>
      <c r="P1978" s="249" t="s">
        <v>2343</v>
      </c>
    </row>
    <row r="1979" spans="15:16" ht="63.75">
      <c r="O1979"/>
      <c r="P1979" s="249" t="s">
        <v>2344</v>
      </c>
    </row>
    <row r="1980" spans="15:16" ht="64.5">
      <c r="O1980"/>
      <c r="P1980" s="253" t="s">
        <v>2345</v>
      </c>
    </row>
    <row r="1981" spans="15:16" ht="64.5">
      <c r="O1981"/>
      <c r="P1981" s="253" t="s">
        <v>2346</v>
      </c>
    </row>
    <row r="1982" spans="15:16" ht="64.5">
      <c r="O1982"/>
      <c r="P1982" s="253" t="s">
        <v>2347</v>
      </c>
    </row>
    <row r="1983" spans="15:16" ht="63.75">
      <c r="O1983"/>
      <c r="P1983" s="249" t="s">
        <v>2348</v>
      </c>
    </row>
    <row r="1984" spans="15:16" ht="51">
      <c r="O1984"/>
      <c r="P1984" s="249" t="s">
        <v>2349</v>
      </c>
    </row>
    <row r="1985" spans="15:16" ht="51">
      <c r="O1985"/>
      <c r="P1985" s="249" t="s">
        <v>2350</v>
      </c>
    </row>
    <row r="1986" spans="15:16" ht="63.75">
      <c r="O1986"/>
      <c r="P1986" s="249" t="s">
        <v>2351</v>
      </c>
    </row>
    <row r="1987" spans="15:16" ht="89.25">
      <c r="O1987"/>
      <c r="P1987" s="249" t="s">
        <v>2352</v>
      </c>
    </row>
    <row r="1988" spans="15:16" ht="51">
      <c r="O1988"/>
      <c r="P1988" s="249" t="s">
        <v>2353</v>
      </c>
    </row>
    <row r="1989" spans="15:16" ht="51">
      <c r="O1989"/>
      <c r="P1989" s="249" t="s">
        <v>2354</v>
      </c>
    </row>
    <row r="1990" spans="15:16" ht="39">
      <c r="O1990"/>
      <c r="P1990" s="253" t="s">
        <v>2355</v>
      </c>
    </row>
    <row r="1991" spans="15:16" ht="153">
      <c r="O1991"/>
      <c r="P1991" s="249" t="s">
        <v>2356</v>
      </c>
    </row>
    <row r="1992" spans="15:16" ht="38.25">
      <c r="O1992"/>
      <c r="P1992" s="249" t="s">
        <v>2357</v>
      </c>
    </row>
    <row r="1993" spans="15:16" ht="102">
      <c r="O1993"/>
      <c r="P1993" s="249" t="s">
        <v>2358</v>
      </c>
    </row>
    <row r="1994" spans="15:16" ht="153">
      <c r="O1994"/>
      <c r="P1994" s="249" t="s">
        <v>2359</v>
      </c>
    </row>
    <row r="1995" spans="15:16" ht="165.75">
      <c r="O1995"/>
      <c r="P1995" s="249" t="s">
        <v>2360</v>
      </c>
    </row>
    <row r="1996" spans="15:16" ht="153">
      <c r="O1996"/>
      <c r="P1996" s="249" t="s">
        <v>2361</v>
      </c>
    </row>
    <row r="1997" spans="15:16" ht="51">
      <c r="O1997"/>
      <c r="P1997" s="249" t="s">
        <v>2362</v>
      </c>
    </row>
    <row r="1998" spans="15:16" ht="51">
      <c r="O1998"/>
      <c r="P1998" s="249" t="s">
        <v>2363</v>
      </c>
    </row>
    <row r="1999" spans="15:16" ht="51.75">
      <c r="O1999"/>
      <c r="P1999" s="253" t="s">
        <v>2364</v>
      </c>
    </row>
    <row r="2000" spans="15:16" ht="51">
      <c r="O2000"/>
      <c r="P2000" s="249" t="s">
        <v>2365</v>
      </c>
    </row>
    <row r="2001" spans="15:16" ht="89.25">
      <c r="O2001"/>
      <c r="P2001" s="249" t="s">
        <v>2366</v>
      </c>
    </row>
    <row r="2002" spans="15:16" ht="102">
      <c r="O2002"/>
      <c r="P2002" s="249" t="s">
        <v>2367</v>
      </c>
    </row>
    <row r="2003" spans="15:16" ht="51">
      <c r="O2003"/>
      <c r="P2003" s="249" t="s">
        <v>2368</v>
      </c>
    </row>
    <row r="2004" spans="15:16" ht="25.5">
      <c r="O2004"/>
      <c r="P2004" s="249" t="s">
        <v>2369</v>
      </c>
    </row>
    <row r="2005" spans="15:16" ht="89.25">
      <c r="O2005"/>
      <c r="P2005" s="249" t="s">
        <v>2370</v>
      </c>
    </row>
    <row r="2006" spans="15:16" ht="76.5">
      <c r="O2006"/>
      <c r="P2006" s="249" t="s">
        <v>2371</v>
      </c>
    </row>
    <row r="2007" spans="15:16" ht="127.5">
      <c r="O2007"/>
      <c r="P2007" s="249" t="s">
        <v>2372</v>
      </c>
    </row>
    <row r="2008" spans="15:16" ht="63.75">
      <c r="O2008"/>
      <c r="P2008" s="249" t="s">
        <v>2373</v>
      </c>
    </row>
    <row r="2009" spans="15:16" ht="102">
      <c r="O2009"/>
      <c r="P2009" s="249" t="s">
        <v>2374</v>
      </c>
    </row>
    <row r="2010" spans="15:16" ht="38.25">
      <c r="O2010"/>
      <c r="P2010" s="249" t="s">
        <v>2375</v>
      </c>
    </row>
    <row r="2011" spans="15:16" ht="77.25">
      <c r="O2011"/>
      <c r="P2011" s="253" t="s">
        <v>2376</v>
      </c>
    </row>
    <row r="2012" spans="15:16" ht="115.5">
      <c r="O2012"/>
      <c r="P2012" s="253" t="s">
        <v>2377</v>
      </c>
    </row>
    <row r="2013" spans="15:16" ht="76.5">
      <c r="O2013"/>
      <c r="P2013" s="249" t="s">
        <v>2378</v>
      </c>
    </row>
    <row r="2014" spans="15:16" ht="63.75">
      <c r="O2014"/>
      <c r="P2014" s="249" t="s">
        <v>2379</v>
      </c>
    </row>
    <row r="2015" spans="15:16" ht="51">
      <c r="O2015"/>
      <c r="P2015" s="249" t="s">
        <v>2380</v>
      </c>
    </row>
    <row r="2016" spans="15:16" ht="63.75">
      <c r="O2016"/>
      <c r="P2016" s="249" t="s">
        <v>2381</v>
      </c>
    </row>
    <row r="2017" spans="15:16" ht="76.5">
      <c r="O2017"/>
      <c r="P2017" s="249" t="s">
        <v>2382</v>
      </c>
    </row>
    <row r="2018" spans="15:16" ht="89.25">
      <c r="O2018"/>
      <c r="P2018" s="249" t="s">
        <v>2383</v>
      </c>
    </row>
    <row r="2019" spans="15:16" ht="38.25">
      <c r="O2019"/>
      <c r="P2019" s="249" t="s">
        <v>2384</v>
      </c>
    </row>
    <row r="2020" spans="15:16" ht="25.5">
      <c r="O2020"/>
      <c r="P2020" s="249" t="s">
        <v>2385</v>
      </c>
    </row>
    <row r="2021" spans="15:16" ht="38.25">
      <c r="O2021"/>
      <c r="P2021" s="249" t="s">
        <v>2386</v>
      </c>
    </row>
    <row r="2022" spans="15:16" ht="51.75">
      <c r="O2022"/>
      <c r="P2022" s="253" t="s">
        <v>2387</v>
      </c>
    </row>
    <row r="2023" spans="15:16" ht="127.5">
      <c r="O2023"/>
      <c r="P2023" s="249" t="s">
        <v>2388</v>
      </c>
    </row>
    <row r="2024" spans="15:16" ht="51">
      <c r="O2024"/>
      <c r="P2024" s="249" t="s">
        <v>2389</v>
      </c>
    </row>
    <row r="2025" spans="15:16" ht="25.5">
      <c r="O2025"/>
      <c r="P2025" s="249" t="s">
        <v>2390</v>
      </c>
    </row>
    <row r="2026" spans="15:16" ht="51">
      <c r="O2026"/>
      <c r="P2026" s="249" t="s">
        <v>2391</v>
      </c>
    </row>
    <row r="2027" spans="15:16" ht="63.75">
      <c r="O2027"/>
      <c r="P2027" s="249" t="s">
        <v>2392</v>
      </c>
    </row>
    <row r="2028" spans="15:16" ht="38.25">
      <c r="O2028"/>
      <c r="P2028" s="249" t="s">
        <v>2393</v>
      </c>
    </row>
    <row r="2029" spans="15:16" ht="63.75">
      <c r="O2029"/>
      <c r="P2029" s="249" t="s">
        <v>2394</v>
      </c>
    </row>
    <row r="2030" spans="15:16" ht="38.25">
      <c r="O2030"/>
      <c r="P2030" s="249" t="s">
        <v>2395</v>
      </c>
    </row>
    <row r="2031" spans="15:16" ht="76.5">
      <c r="O2031"/>
      <c r="P2031" s="249" t="s">
        <v>2396</v>
      </c>
    </row>
    <row r="2032" spans="15:16" ht="63.75">
      <c r="O2032"/>
      <c r="P2032" s="249" t="s">
        <v>2397</v>
      </c>
    </row>
    <row r="2033" spans="15:16" ht="63.75">
      <c r="O2033"/>
      <c r="P2033" s="249" t="s">
        <v>2398</v>
      </c>
    </row>
    <row r="2034" spans="15:16" ht="38.25">
      <c r="O2034"/>
      <c r="P2034" s="249" t="s">
        <v>2399</v>
      </c>
    </row>
    <row r="2035" spans="15:16" ht="76.5">
      <c r="O2035"/>
      <c r="P2035" s="249" t="s">
        <v>2400</v>
      </c>
    </row>
    <row r="2036" spans="15:16" ht="25.5">
      <c r="O2036"/>
      <c r="P2036" s="249" t="s">
        <v>2401</v>
      </c>
    </row>
    <row r="2037" spans="15:16" ht="89.25">
      <c r="O2037"/>
      <c r="P2037" s="249" t="s">
        <v>2402</v>
      </c>
    </row>
    <row r="2038" spans="15:16" ht="38.25">
      <c r="O2038"/>
      <c r="P2038" s="249" t="s">
        <v>2403</v>
      </c>
    </row>
    <row r="2039" spans="15:16" ht="51">
      <c r="O2039"/>
      <c r="P2039" s="249" t="s">
        <v>2404</v>
      </c>
    </row>
    <row r="2040" spans="15:16" ht="115.5">
      <c r="O2040"/>
      <c r="P2040" s="253" t="s">
        <v>2405</v>
      </c>
    </row>
    <row r="2041" spans="15:16" ht="51.75">
      <c r="O2041"/>
      <c r="P2041" s="253" t="s">
        <v>2406</v>
      </c>
    </row>
    <row r="2042" spans="15:16" ht="38.25">
      <c r="O2042"/>
      <c r="P2042" s="249" t="s">
        <v>2407</v>
      </c>
    </row>
    <row r="2043" spans="15:16" ht="25.5">
      <c r="O2043"/>
      <c r="P2043" s="249" t="s">
        <v>2408</v>
      </c>
    </row>
    <row r="2044" spans="15:16" ht="51">
      <c r="O2044"/>
      <c r="P2044" s="249" t="s">
        <v>2409</v>
      </c>
    </row>
    <row r="2045" spans="15:16" ht="25.5">
      <c r="O2045"/>
      <c r="P2045" s="249" t="s">
        <v>2410</v>
      </c>
    </row>
    <row r="2046" spans="15:16" ht="76.5">
      <c r="O2046"/>
      <c r="P2046" s="249" t="s">
        <v>2411</v>
      </c>
    </row>
    <row r="2047" spans="15:16" ht="140.25">
      <c r="O2047"/>
      <c r="P2047" s="249" t="s">
        <v>2412</v>
      </c>
    </row>
    <row r="2048" spans="15:16" ht="90">
      <c r="O2048"/>
      <c r="P2048" s="253" t="s">
        <v>2413</v>
      </c>
    </row>
    <row r="2049" spans="15:16" ht="64.5">
      <c r="O2049"/>
      <c r="P2049" s="253" t="s">
        <v>2414</v>
      </c>
    </row>
    <row r="2050" spans="15:16" ht="64.5">
      <c r="O2050"/>
      <c r="P2050" s="253" t="s">
        <v>2415</v>
      </c>
    </row>
    <row r="2051" spans="15:16" ht="51">
      <c r="O2051"/>
      <c r="P2051" s="249" t="s">
        <v>2416</v>
      </c>
    </row>
    <row r="2052" spans="15:16" ht="51">
      <c r="O2052"/>
      <c r="P2052" s="249" t="s">
        <v>1179</v>
      </c>
    </row>
    <row r="2053" spans="15:16" ht="76.5">
      <c r="O2053"/>
      <c r="P2053" s="248" t="s">
        <v>2417</v>
      </c>
    </row>
    <row r="2054" spans="15:16" ht="51">
      <c r="O2054"/>
      <c r="P2054" s="249" t="s">
        <v>2418</v>
      </c>
    </row>
    <row r="2055" spans="15:16" ht="38.25">
      <c r="O2055"/>
      <c r="P2055" s="249" t="s">
        <v>2419</v>
      </c>
    </row>
    <row r="2056" spans="15:16" ht="115.5">
      <c r="O2056"/>
      <c r="P2056" s="253" t="s">
        <v>2420</v>
      </c>
    </row>
    <row r="2057" spans="15:16" ht="178.5">
      <c r="O2057"/>
      <c r="P2057" s="249" t="s">
        <v>2421</v>
      </c>
    </row>
    <row r="2058" spans="15:16" ht="51">
      <c r="O2058"/>
      <c r="P2058" s="249" t="s">
        <v>2422</v>
      </c>
    </row>
    <row r="2059" spans="15:16" ht="38.25">
      <c r="O2059"/>
      <c r="P2059" s="249" t="s">
        <v>2423</v>
      </c>
    </row>
    <row r="2060" spans="15:16" ht="51">
      <c r="O2060"/>
      <c r="P2060" s="249" t="s">
        <v>2424</v>
      </c>
    </row>
    <row r="2061" spans="15:16" ht="76.5">
      <c r="O2061"/>
      <c r="P2061" s="249" t="s">
        <v>2425</v>
      </c>
    </row>
    <row r="2062" spans="15:16" ht="25.5">
      <c r="O2062"/>
      <c r="P2062" s="249" t="s">
        <v>2426</v>
      </c>
    </row>
    <row r="2063" spans="15:16" ht="102">
      <c r="O2063"/>
      <c r="P2063" s="249" t="s">
        <v>2427</v>
      </c>
    </row>
    <row r="2064" spans="15:16" ht="64.5">
      <c r="O2064"/>
      <c r="P2064" s="253" t="s">
        <v>2428</v>
      </c>
    </row>
    <row r="2065" spans="15:16" ht="26.25">
      <c r="O2065"/>
      <c r="P2065" s="253" t="s">
        <v>2429</v>
      </c>
    </row>
    <row r="2066" spans="15:16" ht="39">
      <c r="O2066"/>
      <c r="P2066" s="253" t="s">
        <v>2430</v>
      </c>
    </row>
    <row r="2067" spans="15:16" ht="51">
      <c r="O2067"/>
      <c r="P2067" s="249" t="s">
        <v>2431</v>
      </c>
    </row>
    <row r="2068" spans="15:16" ht="38.25">
      <c r="O2068"/>
      <c r="P2068" s="249" t="s">
        <v>2432</v>
      </c>
    </row>
    <row r="2069" spans="15:16" ht="25.5">
      <c r="O2069"/>
      <c r="P2069" s="249" t="s">
        <v>2433</v>
      </c>
    </row>
    <row r="2070" spans="15:16" ht="51">
      <c r="O2070"/>
      <c r="P2070" s="249" t="s">
        <v>2434</v>
      </c>
    </row>
    <row r="2071" spans="15:16" ht="63.75">
      <c r="O2071"/>
      <c r="P2071" s="249" t="s">
        <v>2435</v>
      </c>
    </row>
    <row r="2072" spans="15:16" ht="63.75">
      <c r="O2072"/>
      <c r="P2072" s="249" t="s">
        <v>2436</v>
      </c>
    </row>
    <row r="2073" spans="15:16" ht="25.5">
      <c r="O2073"/>
      <c r="P2073" s="249" t="s">
        <v>2437</v>
      </c>
    </row>
    <row r="2074" spans="15:16" ht="63.75">
      <c r="O2074"/>
      <c r="P2074" s="249" t="s">
        <v>2438</v>
      </c>
    </row>
    <row r="2075" spans="15:16" ht="64.5">
      <c r="O2075"/>
      <c r="P2075" s="253" t="s">
        <v>2439</v>
      </c>
    </row>
    <row r="2076" spans="15:16" ht="26.25">
      <c r="O2076"/>
      <c r="P2076" s="253" t="s">
        <v>2440</v>
      </c>
    </row>
    <row r="2077" spans="15:16" ht="26.25">
      <c r="O2077"/>
      <c r="P2077" s="253" t="s">
        <v>2441</v>
      </c>
    </row>
    <row r="2078" spans="15:16" ht="114.75">
      <c r="O2078"/>
      <c r="P2078" s="249" t="s">
        <v>2442</v>
      </c>
    </row>
    <row r="2079" spans="15:16" ht="153">
      <c r="O2079"/>
      <c r="P2079" s="249" t="s">
        <v>2443</v>
      </c>
    </row>
    <row r="2080" spans="15:16" ht="102">
      <c r="O2080"/>
      <c r="P2080" s="249" t="s">
        <v>2444</v>
      </c>
    </row>
    <row r="2081" spans="15:16" ht="114.75">
      <c r="O2081"/>
      <c r="P2081" s="249" t="s">
        <v>2445</v>
      </c>
    </row>
    <row r="2082" spans="15:16" ht="89.25">
      <c r="O2082"/>
      <c r="P2082" s="249" t="s">
        <v>2446</v>
      </c>
    </row>
    <row r="2083" spans="15:16" ht="114.75">
      <c r="O2083"/>
      <c r="P2083" s="249" t="s">
        <v>2447</v>
      </c>
    </row>
    <row r="2084" spans="15:16" ht="25.5">
      <c r="O2084"/>
      <c r="P2084" s="249" t="s">
        <v>2448</v>
      </c>
    </row>
    <row r="2085" spans="15:16" ht="63.75">
      <c r="O2085"/>
      <c r="P2085" s="249" t="s">
        <v>2449</v>
      </c>
    </row>
    <row r="2086" spans="15:16" ht="39">
      <c r="O2086"/>
      <c r="P2086" s="253" t="s">
        <v>2450</v>
      </c>
    </row>
    <row r="2087" spans="15:16" ht="51.75">
      <c r="O2087"/>
      <c r="P2087" s="253" t="s">
        <v>2451</v>
      </c>
    </row>
    <row r="2088" spans="15:16" ht="141">
      <c r="O2088"/>
      <c r="P2088" s="253" t="s">
        <v>2452</v>
      </c>
    </row>
    <row r="2089" spans="15:16" ht="51">
      <c r="O2089"/>
      <c r="P2089" s="249" t="s">
        <v>2453</v>
      </c>
    </row>
    <row r="2090" spans="15:16" ht="25.5">
      <c r="O2090"/>
      <c r="P2090" s="249" t="s">
        <v>2454</v>
      </c>
    </row>
    <row r="2091" spans="15:16" ht="51">
      <c r="O2091"/>
      <c r="P2091" s="248" t="s">
        <v>2455</v>
      </c>
    </row>
    <row r="2092" spans="15:16" ht="114.75">
      <c r="O2092"/>
      <c r="P2092" s="249" t="s">
        <v>2456</v>
      </c>
    </row>
    <row r="2093" spans="15:16" ht="76.5">
      <c r="O2093"/>
      <c r="P2093" s="249" t="s">
        <v>2457</v>
      </c>
    </row>
    <row r="2094" spans="15:16" ht="76.5">
      <c r="O2094"/>
      <c r="P2094" s="249" t="s">
        <v>2458</v>
      </c>
    </row>
    <row r="2095" spans="15:16" ht="51.75">
      <c r="O2095"/>
      <c r="P2095" s="253" t="s">
        <v>2459</v>
      </c>
    </row>
    <row r="2096" spans="15:16" ht="153.75">
      <c r="O2096"/>
      <c r="P2096" s="253" t="s">
        <v>2460</v>
      </c>
    </row>
    <row r="2097" spans="15:16" ht="77.25">
      <c r="O2097"/>
      <c r="P2097" s="253" t="s">
        <v>2461</v>
      </c>
    </row>
    <row r="2098" spans="15:16" ht="25.5">
      <c r="O2098"/>
      <c r="P2098" s="248" t="s">
        <v>2462</v>
      </c>
    </row>
    <row r="2099" spans="15:16" ht="114.75">
      <c r="O2099"/>
      <c r="P2099" s="249" t="s">
        <v>2463</v>
      </c>
    </row>
    <row r="2100" spans="15:16" ht="38.25">
      <c r="O2100"/>
      <c r="P2100" s="248" t="s">
        <v>2464</v>
      </c>
    </row>
    <row r="2101" spans="15:16" ht="38.25">
      <c r="O2101"/>
      <c r="P2101" s="248" t="s">
        <v>2465</v>
      </c>
    </row>
    <row r="2102" spans="15:16" ht="51">
      <c r="O2102"/>
      <c r="P2102" s="248" t="s">
        <v>2466</v>
      </c>
    </row>
    <row r="2103" spans="15:16" ht="63.75">
      <c r="O2103"/>
      <c r="P2103" s="248" t="s">
        <v>2467</v>
      </c>
    </row>
    <row r="2104" spans="15:16" ht="64.5">
      <c r="O2104"/>
      <c r="P2104" s="253" t="s">
        <v>2468</v>
      </c>
    </row>
    <row r="2105" spans="15:16" ht="63.75">
      <c r="O2105"/>
      <c r="P2105" s="249" t="s">
        <v>2469</v>
      </c>
    </row>
    <row r="2106" spans="15:16" ht="51">
      <c r="O2106"/>
      <c r="P2106" s="249" t="s">
        <v>2470</v>
      </c>
    </row>
    <row r="2107" spans="15:16" ht="63.75">
      <c r="O2107"/>
      <c r="P2107" s="249" t="s">
        <v>2471</v>
      </c>
    </row>
    <row r="2108" spans="15:16" ht="76.5">
      <c r="O2108"/>
      <c r="P2108" s="249" t="s">
        <v>2472</v>
      </c>
    </row>
    <row r="2109" spans="15:16" ht="102">
      <c r="O2109"/>
      <c r="P2109" s="249" t="s">
        <v>2473</v>
      </c>
    </row>
    <row r="2110" spans="15:16" ht="127.5">
      <c r="O2110"/>
      <c r="P2110" s="249" t="s">
        <v>2474</v>
      </c>
    </row>
    <row r="2111" spans="15:16" ht="141">
      <c r="O2111"/>
      <c r="P2111" s="253" t="s">
        <v>2475</v>
      </c>
    </row>
    <row r="2112" spans="15:16" ht="102.75">
      <c r="O2112"/>
      <c r="P2112" s="253" t="s">
        <v>2476</v>
      </c>
    </row>
    <row r="2113" spans="15:16" ht="127.5">
      <c r="O2113"/>
      <c r="P2113" s="249" t="s">
        <v>2477</v>
      </c>
    </row>
    <row r="2114" spans="15:16" ht="102">
      <c r="O2114"/>
      <c r="P2114" s="249" t="s">
        <v>2478</v>
      </c>
    </row>
    <row r="2115" spans="15:16" ht="89.25">
      <c r="O2115"/>
      <c r="P2115" s="249" t="s">
        <v>2479</v>
      </c>
    </row>
    <row r="2116" spans="15:16" ht="38.25">
      <c r="O2116"/>
      <c r="P2116" s="249" t="s">
        <v>2480</v>
      </c>
    </row>
    <row r="2117" spans="15:16" ht="102">
      <c r="O2117"/>
      <c r="P2117" s="249" t="s">
        <v>2481</v>
      </c>
    </row>
    <row r="2118" spans="15:16" ht="38.25">
      <c r="O2118"/>
      <c r="P2118" s="249" t="s">
        <v>2482</v>
      </c>
    </row>
    <row r="2119" spans="15:16" ht="140.25">
      <c r="O2119"/>
      <c r="P2119" s="249" t="s">
        <v>2483</v>
      </c>
    </row>
    <row r="2120" spans="15:16" ht="25.5">
      <c r="O2120"/>
      <c r="P2120" s="248" t="s">
        <v>2484</v>
      </c>
    </row>
    <row r="2121" spans="15:16" ht="26.25">
      <c r="O2121"/>
      <c r="P2121" s="253" t="s">
        <v>2485</v>
      </c>
    </row>
    <row r="2122" spans="15:16" ht="26.25">
      <c r="O2122"/>
      <c r="P2122" s="253" t="s">
        <v>2486</v>
      </c>
    </row>
    <row r="2123" spans="15:16" ht="76.5">
      <c r="O2123"/>
      <c r="P2123" s="249" t="s">
        <v>2487</v>
      </c>
    </row>
    <row r="2124" spans="15:16" ht="51">
      <c r="O2124"/>
      <c r="P2124" s="249" t="s">
        <v>2488</v>
      </c>
    </row>
    <row r="2125" spans="15:16" ht="76.5">
      <c r="O2125"/>
      <c r="P2125" s="249" t="s">
        <v>2489</v>
      </c>
    </row>
    <row r="2126" spans="15:16" ht="114.75">
      <c r="O2126"/>
      <c r="P2126" s="249" t="s">
        <v>2490</v>
      </c>
    </row>
    <row r="2127" spans="15:16" ht="63.75">
      <c r="O2127"/>
      <c r="P2127" s="248" t="s">
        <v>2491</v>
      </c>
    </row>
    <row r="2128" spans="15:16" ht="25.5">
      <c r="O2128"/>
      <c r="P2128" s="249" t="s">
        <v>2492</v>
      </c>
    </row>
    <row r="2129" spans="15:16" ht="76.5">
      <c r="O2129"/>
      <c r="P2129" s="249" t="s">
        <v>2493</v>
      </c>
    </row>
    <row r="2130" spans="15:16" ht="89.25">
      <c r="O2130"/>
      <c r="P2130" s="249" t="s">
        <v>2494</v>
      </c>
    </row>
    <row r="2131" spans="15:16" ht="76.5">
      <c r="O2131"/>
      <c r="P2131" s="249" t="s">
        <v>2495</v>
      </c>
    </row>
    <row r="2132" spans="15:16" ht="39">
      <c r="O2132"/>
      <c r="P2132" s="253" t="s">
        <v>2496</v>
      </c>
    </row>
    <row r="2133" spans="15:16" ht="63.75">
      <c r="O2133"/>
      <c r="P2133" s="249" t="s">
        <v>2497</v>
      </c>
    </row>
    <row r="2134" spans="15:16" ht="38.25">
      <c r="O2134"/>
      <c r="P2134" s="249" t="s">
        <v>2498</v>
      </c>
    </row>
    <row r="2135" spans="15:16" ht="25.5">
      <c r="O2135"/>
      <c r="P2135" s="249" t="s">
        <v>2499</v>
      </c>
    </row>
    <row r="2136" spans="15:16" ht="38.25">
      <c r="O2136"/>
      <c r="P2136" s="249" t="s">
        <v>2500</v>
      </c>
    </row>
    <row r="2137" spans="15:16" ht="51">
      <c r="O2137"/>
      <c r="P2137" s="249" t="s">
        <v>2501</v>
      </c>
    </row>
    <row r="2138" spans="15:16" ht="25.5">
      <c r="O2138"/>
      <c r="P2138" s="249" t="s">
        <v>2502</v>
      </c>
    </row>
    <row r="2139" spans="15:16" ht="191.25">
      <c r="O2139"/>
      <c r="P2139" s="249" t="s">
        <v>2503</v>
      </c>
    </row>
    <row r="2140" spans="15:16" ht="63.75">
      <c r="O2140"/>
      <c r="P2140" s="249" t="s">
        <v>2504</v>
      </c>
    </row>
    <row r="2141" spans="15:16" ht="89.25">
      <c r="O2141"/>
      <c r="P2141" s="249" t="s">
        <v>2505</v>
      </c>
    </row>
    <row r="2142" spans="15:16" ht="25.5">
      <c r="O2142"/>
      <c r="P2142" s="249" t="s">
        <v>2506</v>
      </c>
    </row>
    <row r="2143" spans="15:16" ht="25.5">
      <c r="O2143"/>
      <c r="P2143" s="249" t="s">
        <v>2507</v>
      </c>
    </row>
    <row r="2144" spans="15:16" ht="64.5">
      <c r="O2144"/>
      <c r="P2144" s="253" t="s">
        <v>2508</v>
      </c>
    </row>
    <row r="2145" spans="15:16" ht="51.75">
      <c r="O2145"/>
      <c r="P2145" s="253" t="s">
        <v>2509</v>
      </c>
    </row>
    <row r="2146" spans="15:16" ht="26.25">
      <c r="O2146"/>
      <c r="P2146" s="253" t="s">
        <v>2510</v>
      </c>
    </row>
    <row r="2147" spans="15:16" ht="25.5">
      <c r="O2147"/>
      <c r="P2147" s="249" t="s">
        <v>2511</v>
      </c>
    </row>
    <row r="2148" spans="15:16" ht="25.5">
      <c r="O2148"/>
      <c r="P2148" s="249" t="s">
        <v>2512</v>
      </c>
    </row>
    <row r="2149" spans="15:16" ht="38.25">
      <c r="O2149"/>
      <c r="P2149" s="249" t="s">
        <v>2513</v>
      </c>
    </row>
    <row r="2150" spans="15:16" ht="25.5">
      <c r="O2150"/>
      <c r="P2150" s="249" t="s">
        <v>2514</v>
      </c>
    </row>
    <row r="2151" spans="15:16" ht="153">
      <c r="O2151"/>
      <c r="P2151" s="249" t="s">
        <v>2515</v>
      </c>
    </row>
    <row r="2152" spans="15:16" ht="127.5">
      <c r="O2152"/>
      <c r="P2152" s="249" t="s">
        <v>2516</v>
      </c>
    </row>
    <row r="2153" spans="15:16" ht="51">
      <c r="O2153"/>
      <c r="P2153" s="249" t="s">
        <v>2517</v>
      </c>
    </row>
    <row r="2154" spans="15:16" ht="77.25">
      <c r="O2154"/>
      <c r="P2154" s="253" t="s">
        <v>2518</v>
      </c>
    </row>
    <row r="2155" spans="15:16" ht="39">
      <c r="O2155"/>
      <c r="P2155" s="253" t="s">
        <v>2519</v>
      </c>
    </row>
    <row r="2156" spans="15:16" ht="38.25">
      <c r="O2156"/>
      <c r="P2156" s="249" t="s">
        <v>2520</v>
      </c>
    </row>
    <row r="2157" spans="15:16" ht="25.5">
      <c r="O2157"/>
      <c r="P2157" s="249" t="s">
        <v>2521</v>
      </c>
    </row>
    <row r="2158" spans="15:16" ht="25.5">
      <c r="O2158"/>
      <c r="P2158" s="249" t="s">
        <v>2522</v>
      </c>
    </row>
    <row r="2159" spans="15:16" ht="51">
      <c r="O2159"/>
      <c r="P2159" s="249" t="s">
        <v>2523</v>
      </c>
    </row>
    <row r="2160" spans="15:16" ht="39">
      <c r="O2160"/>
      <c r="P2160" s="253" t="s">
        <v>2524</v>
      </c>
    </row>
    <row r="2161" spans="15:16" ht="166.5">
      <c r="O2161"/>
      <c r="P2161" s="253" t="s">
        <v>2525</v>
      </c>
    </row>
    <row r="2162" spans="15:16" ht="64.5">
      <c r="O2162"/>
      <c r="P2162" s="253" t="s">
        <v>2526</v>
      </c>
    </row>
    <row r="2163" spans="15:16" ht="51">
      <c r="O2163"/>
      <c r="P2163" s="249" t="s">
        <v>2527</v>
      </c>
    </row>
    <row r="2164" spans="15:16" ht="38.25">
      <c r="O2164"/>
      <c r="P2164" s="249" t="s">
        <v>2528</v>
      </c>
    </row>
    <row r="2165" spans="15:16" ht="76.5">
      <c r="O2165"/>
      <c r="P2165" s="248" t="s">
        <v>2529</v>
      </c>
    </row>
    <row r="2166" spans="15:16" ht="38.25">
      <c r="O2166"/>
      <c r="P2166" s="248" t="s">
        <v>2530</v>
      </c>
    </row>
    <row r="2167" spans="15:16">
      <c r="O2167"/>
      <c r="P2167" s="249" t="s">
        <v>2531</v>
      </c>
    </row>
    <row r="2168" spans="15:16" ht="140.25">
      <c r="O2168"/>
      <c r="P2168" s="248" t="s">
        <v>2532</v>
      </c>
    </row>
    <row r="2169" spans="15:16" ht="39">
      <c r="O2169"/>
      <c r="P2169" s="253" t="s">
        <v>2533</v>
      </c>
    </row>
    <row r="2170" spans="15:16" ht="51.75">
      <c r="O2170"/>
      <c r="P2170" s="253" t="s">
        <v>2534</v>
      </c>
    </row>
    <row r="2171" spans="15:16" ht="51">
      <c r="O2171"/>
      <c r="P2171" s="249" t="s">
        <v>2535</v>
      </c>
    </row>
    <row r="2172" spans="15:16" ht="51">
      <c r="O2172"/>
      <c r="P2172" s="249" t="s">
        <v>2536</v>
      </c>
    </row>
    <row r="2173" spans="15:16" ht="89.25">
      <c r="O2173"/>
      <c r="P2173" s="249" t="s">
        <v>2537</v>
      </c>
    </row>
    <row r="2174" spans="15:16" ht="51">
      <c r="O2174"/>
      <c r="P2174" s="249" t="s">
        <v>2538</v>
      </c>
    </row>
    <row r="2175" spans="15:16" ht="51">
      <c r="O2175"/>
      <c r="P2175" s="249" t="s">
        <v>2539</v>
      </c>
    </row>
    <row r="2176" spans="15:16" ht="51">
      <c r="O2176"/>
      <c r="P2176" s="249" t="s">
        <v>2540</v>
      </c>
    </row>
    <row r="2177" spans="15:16" ht="63.75">
      <c r="O2177"/>
      <c r="P2177" s="249" t="s">
        <v>2541</v>
      </c>
    </row>
    <row r="2178" spans="15:16" ht="102">
      <c r="O2178"/>
      <c r="P2178" s="249" t="s">
        <v>2542</v>
      </c>
    </row>
    <row r="2179" spans="15:16" ht="51.75">
      <c r="O2179"/>
      <c r="P2179" s="253" t="s">
        <v>2543</v>
      </c>
    </row>
    <row r="2180" spans="15:16" ht="115.5">
      <c r="O2180"/>
      <c r="P2180" s="253" t="s">
        <v>2544</v>
      </c>
    </row>
    <row r="2181" spans="15:16" ht="51.75">
      <c r="O2181"/>
      <c r="P2181" s="253" t="s">
        <v>2545</v>
      </c>
    </row>
    <row r="2182" spans="15:16" ht="51">
      <c r="O2182"/>
      <c r="P2182" s="249" t="s">
        <v>2546</v>
      </c>
    </row>
    <row r="2183" spans="15:16" ht="38.25">
      <c r="O2183"/>
      <c r="P2183" s="249" t="s">
        <v>2547</v>
      </c>
    </row>
    <row r="2184" spans="15:16" ht="76.5">
      <c r="O2184"/>
      <c r="P2184" s="249" t="s">
        <v>2548</v>
      </c>
    </row>
    <row r="2185" spans="15:16" ht="63.75">
      <c r="O2185"/>
      <c r="P2185" s="249" t="s">
        <v>2549</v>
      </c>
    </row>
    <row r="2186" spans="15:16" ht="89.25">
      <c r="O2186"/>
      <c r="P2186" s="249" t="s">
        <v>2550</v>
      </c>
    </row>
    <row r="2187" spans="15:16" ht="63.75">
      <c r="O2187"/>
      <c r="P2187" s="249" t="s">
        <v>2551</v>
      </c>
    </row>
    <row r="2188" spans="15:16" ht="114.75">
      <c r="O2188"/>
      <c r="P2188" s="249" t="s">
        <v>2552</v>
      </c>
    </row>
    <row r="2189" spans="15:16" ht="38.25">
      <c r="O2189"/>
      <c r="P2189" s="249" t="s">
        <v>2553</v>
      </c>
    </row>
    <row r="2190" spans="15:16" ht="63.75">
      <c r="O2190"/>
      <c r="P2190" s="249" t="s">
        <v>2554</v>
      </c>
    </row>
    <row r="2191" spans="15:16" ht="38.25">
      <c r="O2191"/>
      <c r="P2191" s="249" t="s">
        <v>2555</v>
      </c>
    </row>
    <row r="2192" spans="15:16" ht="89.25">
      <c r="O2192"/>
      <c r="P2192" s="249" t="s">
        <v>2556</v>
      </c>
    </row>
    <row r="2193" spans="15:16" ht="63.75">
      <c r="O2193"/>
      <c r="P2193" s="249" t="s">
        <v>2557</v>
      </c>
    </row>
    <row r="2194" spans="15:16" ht="127.5">
      <c r="O2194"/>
      <c r="P2194" s="249" t="s">
        <v>2558</v>
      </c>
    </row>
    <row r="2195" spans="15:16" ht="51">
      <c r="O2195"/>
      <c r="P2195" s="249" t="s">
        <v>2559</v>
      </c>
    </row>
    <row r="2196" spans="15:16" ht="39">
      <c r="O2196"/>
      <c r="P2196" s="253" t="s">
        <v>2560</v>
      </c>
    </row>
    <row r="2197" spans="15:16" ht="39">
      <c r="O2197"/>
      <c r="P2197" s="253" t="s">
        <v>2561</v>
      </c>
    </row>
    <row r="2198" spans="15:16" ht="64.5">
      <c r="O2198"/>
      <c r="P2198" s="253" t="s">
        <v>2562</v>
      </c>
    </row>
    <row r="2199" spans="15:16" ht="76.5">
      <c r="O2199"/>
      <c r="P2199" s="249" t="s">
        <v>2563</v>
      </c>
    </row>
    <row r="2200" spans="15:16" ht="89.25">
      <c r="O2200"/>
      <c r="P2200" s="249" t="s">
        <v>2564</v>
      </c>
    </row>
    <row r="2201" spans="15:16" ht="102">
      <c r="O2201"/>
      <c r="P2201" s="249" t="s">
        <v>2565</v>
      </c>
    </row>
    <row r="2202" spans="15:16" ht="25.5">
      <c r="O2202"/>
      <c r="P2202" s="249" t="s">
        <v>2566</v>
      </c>
    </row>
    <row r="2203" spans="15:16" ht="39">
      <c r="O2203"/>
      <c r="P2203" s="253" t="s">
        <v>2567</v>
      </c>
    </row>
    <row r="2204" spans="15:16" ht="64.5">
      <c r="O2204"/>
      <c r="P2204" s="253" t="s">
        <v>2568</v>
      </c>
    </row>
    <row r="2205" spans="15:16" ht="39">
      <c r="O2205"/>
      <c r="P2205" s="253" t="s">
        <v>2569</v>
      </c>
    </row>
    <row r="2206" spans="15:16" ht="51">
      <c r="O2206"/>
      <c r="P2206" s="249" t="s">
        <v>2570</v>
      </c>
    </row>
    <row r="2207" spans="15:16" ht="38.25">
      <c r="O2207"/>
      <c r="P2207" s="249" t="s">
        <v>2571</v>
      </c>
    </row>
    <row r="2208" spans="15:16" ht="63.75">
      <c r="O2208"/>
      <c r="P2208" s="249" t="s">
        <v>2572</v>
      </c>
    </row>
    <row r="2209" spans="15:16" ht="63.75">
      <c r="O2209"/>
      <c r="P2209" s="249" t="s">
        <v>2573</v>
      </c>
    </row>
    <row r="2210" spans="15:16" ht="63.75">
      <c r="O2210"/>
      <c r="P2210" s="249" t="s">
        <v>2574</v>
      </c>
    </row>
    <row r="2211" spans="15:16" ht="102">
      <c r="O2211"/>
      <c r="P2211" s="249" t="s">
        <v>2575</v>
      </c>
    </row>
    <row r="2212" spans="15:16" ht="63.75">
      <c r="O2212"/>
      <c r="P2212" s="249" t="s">
        <v>2576</v>
      </c>
    </row>
    <row r="2213" spans="15:16" ht="77.25">
      <c r="O2213"/>
      <c r="P2213" s="253" t="s">
        <v>2577</v>
      </c>
    </row>
    <row r="2214" spans="15:16" ht="64.5">
      <c r="O2214"/>
      <c r="P2214" s="253" t="s">
        <v>2578</v>
      </c>
    </row>
    <row r="2215" spans="15:16" ht="77.25">
      <c r="O2215"/>
      <c r="P2215" s="253" t="s">
        <v>2579</v>
      </c>
    </row>
    <row r="2216" spans="15:16" ht="76.5">
      <c r="O2216"/>
      <c r="P2216" s="249" t="s">
        <v>2580</v>
      </c>
    </row>
    <row r="2217" spans="15:16" ht="38.25">
      <c r="O2217"/>
      <c r="P2217" s="249" t="s">
        <v>2581</v>
      </c>
    </row>
    <row r="2218" spans="15:16" ht="38.25">
      <c r="O2218"/>
      <c r="P2218" s="249" t="s">
        <v>2582</v>
      </c>
    </row>
    <row r="2219" spans="15:16" ht="89.25">
      <c r="O2219"/>
      <c r="P2219" s="249" t="s">
        <v>2583</v>
      </c>
    </row>
    <row r="2220" spans="15:16" ht="127.5">
      <c r="O2220"/>
      <c r="P2220" s="249" t="s">
        <v>2584</v>
      </c>
    </row>
    <row r="2221" spans="15:16" ht="51">
      <c r="O2221"/>
      <c r="P2221" s="249" t="s">
        <v>2585</v>
      </c>
    </row>
    <row r="2222" spans="15:16" ht="114.75">
      <c r="O2222"/>
      <c r="P2222" s="249" t="s">
        <v>2586</v>
      </c>
    </row>
    <row r="2223" spans="15:16" ht="25.5">
      <c r="O2223"/>
      <c r="P2223" s="249" t="s">
        <v>2587</v>
      </c>
    </row>
    <row r="2224" spans="15:16" ht="63.75">
      <c r="O2224"/>
      <c r="P2224" s="249" t="s">
        <v>2588</v>
      </c>
    </row>
    <row r="2225" spans="15:16">
      <c r="O2225"/>
      <c r="P2225" s="253" t="s">
        <v>2589</v>
      </c>
    </row>
    <row r="2226" spans="15:16" ht="39">
      <c r="O2226"/>
      <c r="P2226" s="253" t="s">
        <v>2590</v>
      </c>
    </row>
    <row r="2227" spans="15:16" ht="64.5">
      <c r="O2227"/>
      <c r="P2227" s="253" t="s">
        <v>2591</v>
      </c>
    </row>
    <row r="2228" spans="15:16" ht="25.5">
      <c r="O2228"/>
      <c r="P2228" s="249" t="s">
        <v>2592</v>
      </c>
    </row>
    <row r="2229" spans="15:16" ht="51">
      <c r="O2229"/>
      <c r="P2229" s="249" t="s">
        <v>2593</v>
      </c>
    </row>
    <row r="2230" spans="15:16" ht="63.75">
      <c r="O2230"/>
      <c r="P2230" s="249" t="s">
        <v>2594</v>
      </c>
    </row>
  </sheetData>
  <sheetProtection selectLockedCells="1" selectUnlockedCells="1"/>
  <customSheetViews>
    <customSheetView guid="{FEC32B5E-59F5-4B5B-B8BF-1089EE4B4EAE}">
      <selection activeCell="A22" sqref="A22"/>
      <pageMargins left="0.7" right="0.7" top="0.75" bottom="0.75" header="0.3" footer="0.3"/>
    </customSheetView>
  </customSheetViews>
  <conditionalFormatting sqref="P424:P429 P64:P78">
    <cfRule type="cellIs" dxfId="59" priority="176" operator="equal">
      <formula>""</formula>
    </cfRule>
  </conditionalFormatting>
  <conditionalFormatting sqref="P666 P652 P207">
    <cfRule type="cellIs" dxfId="58" priority="173" stopIfTrue="1" operator="equal">
      <formula>"нет"</formula>
    </cfRule>
    <cfRule type="expression" dxfId="57" priority="174" stopIfTrue="1">
      <formula>AND(P207&lt;&gt;"",#REF!="F")</formula>
    </cfRule>
    <cfRule type="expression" dxfId="56" priority="175" stopIfTrue="1">
      <formula>AND(P207&lt;&gt;"",#REF!="X")</formula>
    </cfRule>
  </conditionalFormatting>
  <conditionalFormatting sqref="P629:P673 P484:P505 P174:P207">
    <cfRule type="cellIs" dxfId="55" priority="172" stopIfTrue="1" operator="equal">
      <formula>""</formula>
    </cfRule>
  </conditionalFormatting>
  <conditionalFormatting sqref="P653 P199">
    <cfRule type="cellIs" dxfId="54" priority="169" stopIfTrue="1" operator="equal">
      <formula>"нет"</formula>
    </cfRule>
    <cfRule type="expression" dxfId="53" priority="170" stopIfTrue="1">
      <formula>AND(P199&lt;&gt;"",'\Users\elena\Downloads\[Выгрузка из МБД.-1..xls]Базы данных'!#REF!="F")</formula>
    </cfRule>
    <cfRule type="expression" dxfId="52" priority="171" stopIfTrue="1">
      <formula>AND(P199&lt;&gt;"",'\Users\elena\Downloads\[Выгрузка из МБД.-1..xls]Базы данных'!#REF!="X")</formula>
    </cfRule>
  </conditionalFormatting>
  <conditionalFormatting sqref="P425:P426 P76:P77 P74 P70 P66 P64">
    <cfRule type="expression" dxfId="51" priority="167">
      <formula>AND(P64&lt;&gt;"",'\Users\elena\Downloads\[Выгрузка из МБД.-1..xls]Базы данных'!#REF!="F")</formula>
    </cfRule>
    <cfRule type="expression" dxfId="50" priority="168">
      <formula>AND(P64&lt;&gt;"",'\Users\elena\Downloads\[Выгрузка из МБД.-1..xls]Базы данных'!#REF!="X")</formula>
    </cfRule>
  </conditionalFormatting>
  <conditionalFormatting sqref="P648 P494 P502 P499 P496:P497 P189 P193:P194 P196:P197 P201:P206">
    <cfRule type="cellIs" dxfId="49" priority="164" stopIfTrue="1" operator="equal">
      <formula>"нет"</formula>
    </cfRule>
    <cfRule type="expression" dxfId="48" priority="165" stopIfTrue="1">
      <formula>AND(P189&lt;&gt;"",'\Users\elena\Downloads\[Выгрузка из МБД.-1..xls]Базы данных'!#REF!="F")</formula>
    </cfRule>
    <cfRule type="expression" dxfId="47" priority="166" stopIfTrue="1">
      <formula>AND(P189&lt;&gt;"",'\Users\elena\Downloads\[Выгрузка из МБД.-1..xls]Базы данных'!#REF!="X")</formula>
    </cfRule>
  </conditionalFormatting>
  <conditionalFormatting sqref="P503 P491:P492 P192 P207 P200">
    <cfRule type="cellIs" dxfId="46" priority="161" stopIfTrue="1" operator="equal">
      <formula>"нет"</formula>
    </cfRule>
    <cfRule type="expression" dxfId="45" priority="162" stopIfTrue="1">
      <formula>AND(P192&lt;&gt;"",#REF!="F")</formula>
    </cfRule>
    <cfRule type="expression" dxfId="44" priority="163" stopIfTrue="1">
      <formula>AND(P192&lt;&gt;"",#REF!="X")</formula>
    </cfRule>
  </conditionalFormatting>
  <conditionalFormatting sqref="P427:P429 P424 P78 P75 P71:P73 P65 P67:P69">
    <cfRule type="expression" dxfId="43" priority="159">
      <formula>AND(P65&lt;&gt;"",#REF!="F")</formula>
    </cfRule>
    <cfRule type="expression" dxfId="42" priority="160">
      <formula>AND(P65&lt;&gt;"",#REF!="X")</formula>
    </cfRule>
  </conditionalFormatting>
  <conditionalFormatting sqref="P484:P490 P174:P188">
    <cfRule type="expression" dxfId="41" priority="157" stopIfTrue="1">
      <formula>AND(P174&lt;&gt;"",#REF!="X")</formula>
    </cfRule>
    <cfRule type="expression" dxfId="40" priority="158" stopIfTrue="1">
      <formula>AND(P174&lt;&gt;"",#REF!="F")</formula>
    </cfRule>
  </conditionalFormatting>
  <conditionalFormatting sqref="P649 P504:P505 P500 P495 P491:P492 P190:P192 P198 P195">
    <cfRule type="cellIs" dxfId="39" priority="154" stopIfTrue="1" operator="equal">
      <formula>"нет"</formula>
    </cfRule>
    <cfRule type="expression" dxfId="38" priority="155" stopIfTrue="1">
      <formula>AND(P190&lt;&gt;"",#REF!="F")</formula>
    </cfRule>
    <cfRule type="expression" dxfId="37" priority="156" stopIfTrue="1">
      <formula>AND(P190&lt;&gt;"",#REF!="X")</formula>
    </cfRule>
  </conditionalFormatting>
  <conditionalFormatting sqref="P665 P660:P661 P501 P493 P498 P199">
    <cfRule type="cellIs" dxfId="36" priority="125" stopIfTrue="1" operator="equal">
      <formula>"нет"</formula>
    </cfRule>
    <cfRule type="expression" dxfId="35" priority="126" stopIfTrue="1">
      <formula>AND(P199&lt;&gt;"",'\Users\elena\Downloads\[Выгрузка из МБД.-1..xls]Базы данных'!#REF!="F")</formula>
    </cfRule>
    <cfRule type="expression" dxfId="34" priority="127" stopIfTrue="1">
      <formula>AND(P199&lt;&gt;"",'\Users\elena\Downloads\[Выгрузка из МБД.-1..xls]Базы данных'!#REF!="X")</formula>
    </cfRule>
  </conditionalFormatting>
  <conditionalFormatting sqref="P650:P651 P662:P664 P669 P657:P658 P493:P494 P502 P496:P499">
    <cfRule type="cellIs" dxfId="33" priority="116" stopIfTrue="1" operator="equal">
      <formula>"нет"</formula>
    </cfRule>
    <cfRule type="expression" dxfId="32" priority="117" stopIfTrue="1">
      <formula>AND(P493&lt;&gt;"",'\Users\elena\Downloads\[Выгрузка из МБД.-1..xls]Базы данных'!#REF!="F")</formula>
    </cfRule>
    <cfRule type="expression" dxfId="31" priority="118" stopIfTrue="1">
      <formula>AND(P493&lt;&gt;"",'\Users\elena\Downloads\[Выгрузка из МБД.-1..xls]Базы данных'!#REF!="X")</formula>
    </cfRule>
  </conditionalFormatting>
  <conditionalFormatting sqref="P425:P426">
    <cfRule type="expression" dxfId="30" priority="71">
      <formula>AND(P425&lt;&gt;"",'\Users\elena\Downloads\[Выгрузка из МБД.-1..xls]Базы данных'!#REF!="F")</formula>
    </cfRule>
    <cfRule type="expression" dxfId="29" priority="72">
      <formula>AND(P425&lt;&gt;"",'\Users\elena\Downloads\[Выгрузка из МБД.-1..xls]Базы данных'!#REF!="X")</formula>
    </cfRule>
  </conditionalFormatting>
  <conditionalFormatting sqref="P501">
    <cfRule type="cellIs" dxfId="28" priority="58" stopIfTrue="1" operator="equal">
      <formula>"нет"</formula>
    </cfRule>
    <cfRule type="expression" dxfId="27" priority="59" stopIfTrue="1">
      <formula>AND(P501&lt;&gt;"",'\Users\elena\Downloads\[Выгрузка из МБД.-1..xls]Базы данных'!#REF!="F")</formula>
    </cfRule>
    <cfRule type="expression" dxfId="26" priority="60" stopIfTrue="1">
      <formula>AND(P501&lt;&gt;"",'\Users\elena\Downloads\[Выгрузка из МБД.-1..xls]Базы данных'!#REF!="X")</formula>
    </cfRule>
  </conditionalFormatting>
  <conditionalFormatting sqref="P504">
    <cfRule type="cellIs" dxfId="25" priority="55" stopIfTrue="1" operator="equal">
      <formula>"нет"</formula>
    </cfRule>
    <cfRule type="expression" dxfId="24" priority="56" stopIfTrue="1">
      <formula>AND(P504&lt;&gt;"",#REF!="F")</formula>
    </cfRule>
    <cfRule type="expression" dxfId="23" priority="57" stopIfTrue="1">
      <formula>AND(P504&lt;&gt;"",#REF!="X")</formula>
    </cfRule>
  </conditionalFormatting>
  <conditionalFormatting sqref="P505 P500 P495">
    <cfRule type="cellIs" dxfId="22" priority="52" stopIfTrue="1" operator="equal">
      <formula>"нет"</formula>
    </cfRule>
    <cfRule type="expression" dxfId="21" priority="53" stopIfTrue="1">
      <formula>AND(P495&lt;&gt;"",#REF!="F")</formula>
    </cfRule>
    <cfRule type="expression" dxfId="20" priority="54" stopIfTrue="1">
      <formula>AND(P495&lt;&gt;"",#REF!="X")</formula>
    </cfRule>
  </conditionalFormatting>
  <conditionalFormatting sqref="P672:P673">
    <cfRule type="cellIs" dxfId="19" priority="40" stopIfTrue="1" operator="equal">
      <formula>"нет"</formula>
    </cfRule>
    <cfRule type="expression" dxfId="18" priority="41" stopIfTrue="1">
      <formula>AND(P672&lt;&gt;"",#REF!="F")</formula>
    </cfRule>
    <cfRule type="expression" dxfId="17" priority="42" stopIfTrue="1">
      <formula>AND(P672&lt;&gt;"",#REF!="X")</formula>
    </cfRule>
  </conditionalFormatting>
  <conditionalFormatting sqref="P629:P647">
    <cfRule type="expression" dxfId="16" priority="31" stopIfTrue="1">
      <formula>AND(P629&lt;&gt;"",#REF!="X")</formula>
    </cfRule>
    <cfRule type="expression" dxfId="15" priority="32" stopIfTrue="1">
      <formula>AND(P629&lt;&gt;"",#REF!="F")</formula>
    </cfRule>
  </conditionalFormatting>
  <conditionalFormatting sqref="P670:P671">
    <cfRule type="cellIs" dxfId="14" priority="28" stopIfTrue="1" operator="equal">
      <formula>"нет"</formula>
    </cfRule>
    <cfRule type="expression" dxfId="13" priority="29" stopIfTrue="1">
      <formula>AND(P670&lt;&gt;"",'\Users\elena\Downloads\[Выгрузка из МБД.-1..xls]Базы данных'!#REF!="F")</formula>
    </cfRule>
    <cfRule type="expression" dxfId="12" priority="30" stopIfTrue="1">
      <formula>AND(P670&lt;&gt;"",'\Users\elena\Downloads\[Выгрузка из МБД.-1..xls]Базы данных'!#REF!="X")</formula>
    </cfRule>
  </conditionalFormatting>
  <conditionalFormatting sqref="P656">
    <cfRule type="cellIs" dxfId="11" priority="13" stopIfTrue="1" operator="equal">
      <formula>"нет"</formula>
    </cfRule>
    <cfRule type="expression" dxfId="10" priority="14" stopIfTrue="1">
      <formula>AND(P656&lt;&gt;"",'\Users\elena\Downloads\[Выгрузка из МБД.-1..xls]Базы данных'!#REF!="F")</formula>
    </cfRule>
    <cfRule type="expression" dxfId="9" priority="15" stopIfTrue="1">
      <formula>AND(P656&lt;&gt;"",'\Users\elena\Downloads\[Выгрузка из МБД.-1..xls]Базы данных'!#REF!="X")</formula>
    </cfRule>
  </conditionalFormatting>
  <conditionalFormatting sqref="P667 P655">
    <cfRule type="cellIs" dxfId="8" priority="10" stopIfTrue="1" operator="equal">
      <formula>"нет"</formula>
    </cfRule>
    <cfRule type="expression" dxfId="7" priority="11" stopIfTrue="1">
      <formula>AND(P655&lt;&gt;"",#REF!="F")</formula>
    </cfRule>
    <cfRule type="expression" dxfId="6" priority="12" stopIfTrue="1">
      <formula>AND(P655&lt;&gt;"",#REF!="X")</formula>
    </cfRule>
  </conditionalFormatting>
  <conditionalFormatting sqref="P659 P668">
    <cfRule type="cellIs" dxfId="5" priority="7" stopIfTrue="1" operator="equal">
      <formula>"нет"</formula>
    </cfRule>
    <cfRule type="expression" dxfId="4" priority="8" stopIfTrue="1">
      <formula>AND(P659&lt;&gt;"",#REF!="F")</formula>
    </cfRule>
    <cfRule type="expression" dxfId="3" priority="9" stopIfTrue="1">
      <formula>AND(P659&lt;&gt;"",#REF!="X")</formula>
    </cfRule>
  </conditionalFormatting>
  <conditionalFormatting sqref="P654">
    <cfRule type="cellIs" dxfId="2" priority="4" stopIfTrue="1" operator="equal">
      <formula>"нет"</formula>
    </cfRule>
    <cfRule type="expression" dxfId="1" priority="5" stopIfTrue="1">
      <formula>AND(P654&lt;&gt;"",#REF!="F")</formula>
    </cfRule>
    <cfRule type="expression" dxfId="0" priority="6" stopIfTrue="1">
      <formula>AND(P654&lt;&gt;"",#REF!="X")</formula>
    </cfRule>
  </conditionalFormatting>
  <hyperlinks>
    <hyperlink ref="P105" r:id="rId1" display="http://www.scopus.com/source/sourceInfo.url?sourceId=27905&amp;origin=resultslist"/>
    <hyperlink ref="P11" r:id="rId2" display="http://portal.issn.org/cgi-bin/gw/chameleon?sessionid=2015090305175742093&amp;skin=restricted&amp;lng=en&amp;inst=consortium&amp;host=localhost%2b5000%2bDEFAULT&amp;patronhost=localhost%205000%20DEFAULT&amp;search=SCAN&amp;function=INITREQ&amp;sourcescreen=CARDSCR&amp;pos=1&amp;rootsearch=3&amp;elementcount=1&amp;u1=33&amp;t1=Avian%20ecology%20and%20behaviour&amp;beginsrch=1"/>
    <hyperlink ref="P106" r:id="rId3" display="http://portal.issn.org/cgi-bin/gw/chameleon?sessionid=2015090410035311732&amp;skin=restricted&amp;lng=en&amp;inst=consortium&amp;host=localhost%2b5000%2bDEFAULT&amp;patronhost=localhost%205000%20DEFAULT&amp;search=SCAN&amp;function=INITREQ&amp;sourcescreen=CARDSCR&amp;pos=1&amp;rootsearch=3&amp;elementcount=1&amp;u1=33&amp;t1=Protistology&amp;beginsrch=1"/>
    <hyperlink ref="P424" r:id="rId4" display="http://www.scopus.com/source/sourceInfo.url?sourceId=63269&amp;origin=sbrowse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rgb="FF00B050"/>
  </sheetPr>
  <dimension ref="A1:G84"/>
  <sheetViews>
    <sheetView showGridLines="0" showRowColHeaders="0" topLeftCell="A7" workbookViewId="0">
      <selection activeCell="B72" sqref="B72:C72"/>
    </sheetView>
  </sheetViews>
  <sheetFormatPr defaultRowHeight="15"/>
  <cols>
    <col min="1" max="1" width="24.7109375" customWidth="1"/>
    <col min="2" max="2" width="26.28515625" customWidth="1"/>
    <col min="3" max="3" width="57.140625" customWidth="1"/>
    <col min="4" max="4" width="24.42578125" customWidth="1"/>
    <col min="5" max="5" width="41.5703125" customWidth="1"/>
    <col min="6" max="6" width="1.85546875" customWidth="1"/>
    <col min="7" max="7" width="21.28515625" style="59" customWidth="1"/>
    <col min="8" max="8" width="16.7109375" customWidth="1"/>
    <col min="9" max="9" width="2" customWidth="1"/>
    <col min="10" max="10" width="17.85546875" customWidth="1"/>
  </cols>
  <sheetData>
    <row r="1" spans="1:7" ht="15.75" thickBot="1"/>
    <row r="2" spans="1:7" ht="19.5" thickBot="1">
      <c r="C2" s="29" t="s">
        <v>59</v>
      </c>
      <c r="G2" s="28" t="s">
        <v>99</v>
      </c>
    </row>
    <row r="3" spans="1:7">
      <c r="A3" s="274" t="s">
        <v>70</v>
      </c>
      <c r="B3" s="275"/>
      <c r="C3" s="117"/>
      <c r="G3" s="60"/>
    </row>
    <row r="4" spans="1:7">
      <c r="A4" s="276" t="s">
        <v>60</v>
      </c>
      <c r="B4" s="277"/>
      <c r="C4" s="118"/>
      <c r="G4" s="60"/>
    </row>
    <row r="5" spans="1:7">
      <c r="A5" s="276" t="s">
        <v>61</v>
      </c>
      <c r="B5" s="277"/>
      <c r="C5" s="118"/>
      <c r="G5" s="60"/>
    </row>
    <row r="6" spans="1:7" ht="15.75" thickBot="1">
      <c r="A6" s="278" t="s">
        <v>62</v>
      </c>
      <c r="B6" s="279"/>
      <c r="C6" s="119"/>
      <c r="G6" s="60"/>
    </row>
    <row r="7" spans="1:7">
      <c r="A7" s="280" t="s">
        <v>71</v>
      </c>
      <c r="B7" s="281"/>
      <c r="C7" s="120"/>
      <c r="G7" s="60" t="str">
        <f>IF(C7="кандидат наук",12,IF(C7="доктор наук",25,""))</f>
        <v/>
      </c>
    </row>
    <row r="8" spans="1:7">
      <c r="A8" s="15"/>
      <c r="B8" s="8" t="s">
        <v>134</v>
      </c>
      <c r="C8" s="121"/>
      <c r="G8" s="60"/>
    </row>
    <row r="9" spans="1:7">
      <c r="A9" s="15"/>
      <c r="B9" s="7" t="s">
        <v>63</v>
      </c>
      <c r="C9" s="218"/>
      <c r="G9" s="60"/>
    </row>
    <row r="10" spans="1:7" ht="15.75" thickBot="1">
      <c r="A10" s="16"/>
      <c r="B10" s="17" t="s">
        <v>64</v>
      </c>
      <c r="C10" s="122"/>
      <c r="G10" s="60"/>
    </row>
    <row r="11" spans="1:7">
      <c r="A11" s="280" t="s">
        <v>72</v>
      </c>
      <c r="B11" s="281"/>
      <c r="C11" s="120"/>
      <c r="G11" s="60" t="str">
        <f>IF(C11="доцент",12,IF(C11="профессор",25,""))</f>
        <v/>
      </c>
    </row>
    <row r="12" spans="1:7">
      <c r="A12" s="15"/>
      <c r="B12" s="8" t="s">
        <v>133</v>
      </c>
      <c r="C12" s="121"/>
      <c r="G12" s="60"/>
    </row>
    <row r="13" spans="1:7">
      <c r="A13" s="15"/>
      <c r="B13" s="7" t="s">
        <v>65</v>
      </c>
      <c r="C13" s="219"/>
      <c r="G13" s="60"/>
    </row>
    <row r="14" spans="1:7" ht="15.75" thickBot="1">
      <c r="A14" s="16"/>
      <c r="B14" s="17" t="s">
        <v>64</v>
      </c>
      <c r="C14" s="122"/>
      <c r="G14" s="60"/>
    </row>
    <row r="15" spans="1:7" ht="15.75" thickBot="1">
      <c r="A15" s="12"/>
      <c r="B15" s="9"/>
      <c r="C15" s="9"/>
      <c r="G15" s="60"/>
    </row>
    <row r="16" spans="1:7">
      <c r="A16" s="18" t="s">
        <v>66</v>
      </c>
      <c r="B16" s="284"/>
      <c r="C16" s="285"/>
      <c r="G16" s="60"/>
    </row>
    <row r="17" spans="1:7" ht="30">
      <c r="A17" s="19" t="s">
        <v>67</v>
      </c>
      <c r="B17" s="286"/>
      <c r="C17" s="287"/>
      <c r="G17" s="60"/>
    </row>
    <row r="18" spans="1:7">
      <c r="A18" s="20" t="s">
        <v>68</v>
      </c>
      <c r="B18" s="286"/>
      <c r="C18" s="287"/>
      <c r="G18" s="60"/>
    </row>
    <row r="19" spans="1:7" ht="134.25" customHeight="1" thickBot="1">
      <c r="A19" s="21" t="s">
        <v>69</v>
      </c>
      <c r="B19" s="288"/>
      <c r="C19" s="289"/>
      <c r="G19" s="60"/>
    </row>
    <row r="20" spans="1:7">
      <c r="A20" s="282" t="s">
        <v>100</v>
      </c>
      <c r="B20" s="283"/>
      <c r="C20" s="96"/>
      <c r="G20" s="60"/>
    </row>
    <row r="21" spans="1:7">
      <c r="A21" s="23"/>
      <c r="B21" s="8" t="s">
        <v>89</v>
      </c>
      <c r="C21" s="13" t="s">
        <v>90</v>
      </c>
      <c r="G21" s="60"/>
    </row>
    <row r="22" spans="1:7">
      <c r="A22" s="24"/>
      <c r="B22" s="123"/>
      <c r="C22" s="121"/>
      <c r="G22" s="60" t="str">
        <f>IF(C22="Действительный член",40,IF(C22="Член-корреспондент",30,IF(C22="Советник",5,"")))</f>
        <v/>
      </c>
    </row>
    <row r="23" spans="1:7">
      <c r="A23" s="24"/>
      <c r="B23" s="123" t="s">
        <v>78</v>
      </c>
      <c r="C23" s="121"/>
      <c r="G23" s="60" t="str">
        <f>IF(C23="Действительный член",40,IF(C23="Член-корреспондент",30,IF(C23="Советник",5,"")))</f>
        <v/>
      </c>
    </row>
    <row r="24" spans="1:7" ht="15.75" thickBot="1">
      <c r="A24" s="25"/>
      <c r="B24" s="124"/>
      <c r="C24" s="122"/>
      <c r="G24" s="60" t="str">
        <f>IF(C24="Действительный член",40,IF(C24="Член-корреспондент",30,IF(C24="Советник",5,"")))</f>
        <v/>
      </c>
    </row>
    <row r="25" spans="1:7">
      <c r="A25" s="282" t="s">
        <v>101</v>
      </c>
      <c r="B25" s="283"/>
      <c r="C25" s="14"/>
      <c r="G25" s="60"/>
    </row>
    <row r="26" spans="1:7">
      <c r="A26" s="24"/>
      <c r="B26" s="8" t="s">
        <v>89</v>
      </c>
      <c r="C26" s="13" t="s">
        <v>90</v>
      </c>
      <c r="G26" s="60"/>
    </row>
    <row r="27" spans="1:7">
      <c r="A27" s="24"/>
      <c r="B27" s="214" t="s">
        <v>377</v>
      </c>
      <c r="C27" s="121"/>
      <c r="G27" s="60" t="str">
        <f>IF(C27="Действительный член",2,IF(C27="Член-корреспондент",0.5,""))</f>
        <v/>
      </c>
    </row>
    <row r="28" spans="1:7">
      <c r="A28" s="24"/>
      <c r="B28" s="123"/>
      <c r="C28" s="121"/>
      <c r="G28" s="60" t="str">
        <f>IF(C28="Действительный член",2,IF(C28="Член-корреспондент",0.5,""))</f>
        <v/>
      </c>
    </row>
    <row r="29" spans="1:7" ht="15.75" thickBot="1">
      <c r="A29" s="25"/>
      <c r="B29" s="124"/>
      <c r="C29" s="122"/>
      <c r="G29" s="60" t="str">
        <f>IF(C29="Действительный член",2,IF(C29="Член-корреспондент",0.5,""))</f>
        <v/>
      </c>
    </row>
    <row r="30" spans="1:7">
      <c r="A30" s="282" t="s">
        <v>102</v>
      </c>
      <c r="B30" s="283"/>
      <c r="C30" s="96"/>
      <c r="G30" s="60"/>
    </row>
    <row r="31" spans="1:7">
      <c r="A31" s="24"/>
      <c r="B31" s="8" t="s">
        <v>89</v>
      </c>
      <c r="C31" s="13" t="s">
        <v>90</v>
      </c>
      <c r="G31" s="60"/>
    </row>
    <row r="32" spans="1:7">
      <c r="A32" s="24"/>
      <c r="B32" s="125" t="s">
        <v>379</v>
      </c>
      <c r="C32" s="121"/>
      <c r="G32" s="60" t="str">
        <f>IF(C32="Действительный член",20,IF(C32="Член-корреспондент",10,""))</f>
        <v/>
      </c>
    </row>
    <row r="33" spans="1:7">
      <c r="A33" s="24"/>
      <c r="B33" s="123"/>
      <c r="C33" s="121"/>
      <c r="G33" s="60" t="str">
        <f>IF(C33="Действительный член",20,IF(C33="Член-корреспондент",10,""))</f>
        <v/>
      </c>
    </row>
    <row r="34" spans="1:7" ht="15.75" thickBot="1">
      <c r="A34" s="25"/>
      <c r="B34" s="124"/>
      <c r="C34" s="122"/>
      <c r="G34" s="60" t="str">
        <f>IF(C34="Действительный член",20,IF(C34="Член-корреспондент",10,""))</f>
        <v/>
      </c>
    </row>
    <row r="35" spans="1:7">
      <c r="A35" s="282" t="s">
        <v>80</v>
      </c>
      <c r="B35" s="283"/>
      <c r="C35" s="30"/>
      <c r="D35" s="22"/>
      <c r="E35" s="14"/>
      <c r="G35" s="60"/>
    </row>
    <row r="36" spans="1:7" ht="17.25" customHeight="1">
      <c r="A36" s="24"/>
      <c r="B36" s="10" t="s">
        <v>91</v>
      </c>
      <c r="C36" s="11" t="s">
        <v>93</v>
      </c>
      <c r="D36" s="11" t="s">
        <v>92</v>
      </c>
      <c r="E36" s="26" t="s">
        <v>94</v>
      </c>
      <c r="G36" s="60"/>
    </row>
    <row r="37" spans="1:7">
      <c r="A37" s="24"/>
      <c r="B37" s="217" t="s">
        <v>378</v>
      </c>
      <c r="C37" s="127"/>
      <c r="D37" s="128"/>
      <c r="E37" s="215"/>
      <c r="G37" s="60" t="str">
        <f>IF(D37="Председатель совета",10,IF(D37="Зам. председателя совета",8,IF(D37="Член совета",5,IF(D37="Ученый секретарь",3,""))))</f>
        <v/>
      </c>
    </row>
    <row r="38" spans="1:7">
      <c r="A38" s="24"/>
      <c r="B38" s="126"/>
      <c r="C38" s="123"/>
      <c r="D38" s="128"/>
      <c r="E38" s="129"/>
      <c r="G38" s="60" t="str">
        <f>IF(D38="Председатель совета",10,IF(D38="Зам. председателя совета",8,IF(D38="Член совета",5,IF(D38="Ученый секретарь",3,""))))</f>
        <v/>
      </c>
    </row>
    <row r="39" spans="1:7">
      <c r="A39" s="24"/>
      <c r="B39" s="126"/>
      <c r="C39" s="123"/>
      <c r="D39" s="128"/>
      <c r="E39" s="129"/>
      <c r="G39" s="60" t="str">
        <f>IF(D39="Председатель совета",10,IF(D39="Зам. председателя совета",8,IF(D39="Член совета",5,IF(D39="Ученый секретарь",3,""))))</f>
        <v/>
      </c>
    </row>
    <row r="40" spans="1:7">
      <c r="A40" s="24"/>
      <c r="B40" s="126"/>
      <c r="C40" s="123"/>
      <c r="D40" s="128"/>
      <c r="E40" s="129"/>
      <c r="G40" s="60" t="str">
        <f>IF(D40="Председатель совета",10,IF(D40="Зам. председателя совета",8,IF(D40="Член совета",5,IF(D40="Ученый секретарь",3,""))))</f>
        <v/>
      </c>
    </row>
    <row r="41" spans="1:7" ht="15.75" thickBot="1">
      <c r="A41" s="25"/>
      <c r="B41" s="130"/>
      <c r="C41" s="124"/>
      <c r="D41" s="131"/>
      <c r="E41" s="132"/>
      <c r="G41" s="60" t="str">
        <f>IF(D41="Председатель совета",10,IF(D41="Зам. председателя совета",8,IF(D41="Член совета",5,IF(D41="Ученый секретарь",3,""))))</f>
        <v/>
      </c>
    </row>
    <row r="42" spans="1:7">
      <c r="A42" s="27" t="s">
        <v>88</v>
      </c>
      <c r="B42" s="31"/>
      <c r="C42" s="30"/>
      <c r="D42" s="95"/>
      <c r="E42" s="96"/>
      <c r="G42" s="60"/>
    </row>
    <row r="43" spans="1:7">
      <c r="A43" s="98"/>
      <c r="B43" s="100" t="s">
        <v>325</v>
      </c>
      <c r="C43" s="99"/>
      <c r="D43" s="9"/>
      <c r="E43" s="87"/>
      <c r="G43" s="60"/>
    </row>
    <row r="44" spans="1:7">
      <c r="A44" s="24"/>
      <c r="B44" s="7" t="s">
        <v>324</v>
      </c>
      <c r="C44" s="7" t="s">
        <v>95</v>
      </c>
      <c r="D44" s="268" t="s">
        <v>103</v>
      </c>
      <c r="E44" s="269"/>
      <c r="G44" s="60"/>
    </row>
    <row r="45" spans="1:7">
      <c r="B45" s="128" t="s">
        <v>105</v>
      </c>
      <c r="C45" s="216"/>
      <c r="D45" s="263"/>
      <c r="E45" s="270"/>
      <c r="G45" s="60" t="str">
        <f>IF((B45&lt;&gt;"")*AND(C45&lt;&gt;""),5,"")</f>
        <v/>
      </c>
    </row>
    <row r="46" spans="1:7">
      <c r="A46" s="24"/>
      <c r="B46" s="128"/>
      <c r="C46" s="128"/>
      <c r="D46" s="263"/>
      <c r="E46" s="270"/>
      <c r="G46" s="60" t="str">
        <f>IF((B46&lt;&gt;"")*AND(C46&lt;&gt;""),5,"")</f>
        <v/>
      </c>
    </row>
    <row r="47" spans="1:7">
      <c r="A47" s="24"/>
      <c r="B47" s="128"/>
      <c r="C47" s="128"/>
      <c r="D47" s="263"/>
      <c r="E47" s="270"/>
      <c r="G47" s="60" t="str">
        <f>IF((B47&lt;&gt;"")*AND(C47&lt;&gt;""),5,"")</f>
        <v/>
      </c>
    </row>
    <row r="48" spans="1:7">
      <c r="A48" s="24"/>
      <c r="B48" s="128"/>
      <c r="C48" s="128"/>
      <c r="D48" s="264"/>
      <c r="E48" s="271"/>
      <c r="G48" s="60" t="str">
        <f>IF((B48&lt;&gt;"")*AND(C48&lt;&gt;""),5,"")</f>
        <v/>
      </c>
    </row>
    <row r="49" spans="1:7" ht="15.75" thickBot="1">
      <c r="A49" s="25"/>
      <c r="B49" s="131"/>
      <c r="C49" s="131"/>
      <c r="D49" s="272"/>
      <c r="E49" s="273"/>
      <c r="G49" s="60" t="str">
        <f>IF((B49&lt;&gt;"")*AND(C49&lt;&gt;""),5,"")</f>
        <v/>
      </c>
    </row>
    <row r="50" spans="1:7">
      <c r="A50" s="98"/>
      <c r="B50" s="100" t="s">
        <v>326</v>
      </c>
      <c r="C50" s="99"/>
      <c r="D50" s="9"/>
      <c r="E50" s="87"/>
      <c r="G50" s="60"/>
    </row>
    <row r="51" spans="1:7">
      <c r="A51" s="24"/>
      <c r="B51" s="7" t="s">
        <v>324</v>
      </c>
      <c r="C51" s="7" t="s">
        <v>95</v>
      </c>
      <c r="D51" s="268" t="s">
        <v>103</v>
      </c>
      <c r="E51" s="269"/>
      <c r="G51" s="60"/>
    </row>
    <row r="52" spans="1:7">
      <c r="B52" s="128" t="s">
        <v>85</v>
      </c>
      <c r="C52" s="216"/>
      <c r="D52" s="263"/>
      <c r="E52" s="270"/>
      <c r="G52" s="60" t="str">
        <f>IF((B52&lt;&gt;"")*AND(C52&lt;&gt;""),2,"")</f>
        <v/>
      </c>
    </row>
    <row r="53" spans="1:7">
      <c r="A53" s="24"/>
      <c r="B53" s="128"/>
      <c r="C53" s="128"/>
      <c r="D53" s="263"/>
      <c r="E53" s="270"/>
      <c r="G53" s="60" t="str">
        <f>IF((B53&lt;&gt;"")*AND(C53&lt;&gt;""),2,"")</f>
        <v/>
      </c>
    </row>
    <row r="54" spans="1:7">
      <c r="A54" s="24"/>
      <c r="B54" s="128"/>
      <c r="C54" s="128"/>
      <c r="D54" s="263"/>
      <c r="E54" s="270"/>
      <c r="G54" s="60" t="str">
        <f>IF((B54&lt;&gt;"")*AND(C54&lt;&gt;""),2,"")</f>
        <v/>
      </c>
    </row>
    <row r="55" spans="1:7">
      <c r="A55" s="24"/>
      <c r="B55" s="128"/>
      <c r="C55" s="128"/>
      <c r="D55" s="264"/>
      <c r="E55" s="271"/>
      <c r="G55" s="60" t="str">
        <f>IF((B55&lt;&gt;"")*AND(C55&lt;&gt;""),2,"")</f>
        <v/>
      </c>
    </row>
    <row r="56" spans="1:7" ht="15.75" thickBot="1">
      <c r="A56" s="25"/>
      <c r="B56" s="131"/>
      <c r="C56" s="131"/>
      <c r="D56" s="272"/>
      <c r="E56" s="273"/>
      <c r="G56" s="60" t="str">
        <f>IF((B56&lt;&gt;"")*AND(C56&lt;&gt;""),2,"")</f>
        <v/>
      </c>
    </row>
    <row r="57" spans="1:7">
      <c r="A57" s="9"/>
      <c r="C57" s="9"/>
      <c r="G57" s="60"/>
    </row>
    <row r="58" spans="1:7" ht="19.5" thickBot="1">
      <c r="C58" s="29" t="s">
        <v>327</v>
      </c>
      <c r="G58" s="60"/>
    </row>
    <row r="59" spans="1:7">
      <c r="A59" s="282" t="s">
        <v>96</v>
      </c>
      <c r="B59" s="283"/>
      <c r="C59" s="30"/>
      <c r="D59" s="14"/>
      <c r="G59" s="60"/>
    </row>
    <row r="60" spans="1:7">
      <c r="A60" s="24"/>
      <c r="B60" s="266" t="s">
        <v>328</v>
      </c>
      <c r="C60" s="267"/>
      <c r="D60" s="13" t="s">
        <v>98</v>
      </c>
      <c r="G60" s="60"/>
    </row>
    <row r="61" spans="1:7">
      <c r="A61" s="24"/>
      <c r="B61" s="263"/>
      <c r="C61" s="263"/>
      <c r="D61" s="133"/>
      <c r="G61" s="60" t="str">
        <f>IF((B61="Звание заслуженного деятеля науки")*AND(OR(D61=2015,D61=2014)),20,IF((B61="Знак почетного работника науки и техники")*AND(OR(D61=2015,D61=2014)),10,IF((B61="Лауреат гос. премии за научные достижения")*AND(OR(D61=2015,D61=2014)),10,IF((B61="Знак заслуженного ученого Брянской области")*AND(OR(D61=2015,D61=2014)),8,""))))</f>
        <v/>
      </c>
    </row>
    <row r="62" spans="1:7">
      <c r="A62" s="24"/>
      <c r="B62" s="264"/>
      <c r="C62" s="265"/>
      <c r="D62" s="133"/>
      <c r="G62" s="60" t="str">
        <f>IF((B62="Звание заслуженного деятеля науки")*AND(OR(D62=2015,D62=2014)),20,IF((B62="Знак почетного работника науки и техники")*AND(OR(D62=2015,D62=2014)),10,IF((B62="Лауреат гос. премии за научные достижения")*AND(OR(D62=2015,D62=2014)),10,IF((B62="Знак заслуженного ученого Брянской области")*AND(OR(D62=2015,D62=2014)),8,""))))</f>
        <v/>
      </c>
    </row>
    <row r="63" spans="1:7">
      <c r="A63" s="24"/>
      <c r="B63" s="264"/>
      <c r="C63" s="265"/>
      <c r="D63" s="133"/>
      <c r="G63" s="60" t="str">
        <f>IF((B63="Звание заслуженного деятеля науки")*AND(OR(D63=2015,D63=2014)),20,IF((B63="Знак почетного работника науки и техники")*AND(OR(D63=2015,D63=2014)),10,IF((B63="Лауреат гос. премии за научные достижения")*AND(OR(D63=2015,D63=2014)),10,IF((B63="Знак заслуженного ученого Брянской области")*AND(OR(D63=2015,D63=2014)),8,""))))</f>
        <v/>
      </c>
    </row>
    <row r="64" spans="1:7">
      <c r="A64" s="24"/>
      <c r="B64" s="263"/>
      <c r="C64" s="263"/>
      <c r="D64" s="133"/>
      <c r="G64" s="60" t="str">
        <f>IF((B64="Звание заслуженного деятеля науки")*AND(OR(D64=2015,D64=2014)),20,IF((B64="Знак почетного работника науки и техники")*AND(OR(D64=2015,D64=2014)),10,IF((B64="Лауреат гос. премии за научные достижения")*AND(OR(D64=2015,D64=2014)),10,IF((B64="Знак заслуженного ученого Брянской области")*AND(OR(D64=2015,D64=2014)),8,""))))</f>
        <v/>
      </c>
    </row>
    <row r="65" spans="1:7" ht="15.75" thickBot="1">
      <c r="A65" s="25"/>
      <c r="B65" s="290"/>
      <c r="C65" s="291"/>
      <c r="D65" s="134"/>
      <c r="G65" s="60" t="str">
        <f>IF((B65="Звание заслуженного деятеля науки")*AND(OR(D65=2015,D65=2014)),20,IF((B65="Знак почетного работника науки и техники")*AND(OR(D65=2015,D65=2014)),10,IF((B65="Лауреат гос. премии за научные достижения")*AND(OR(D65=2015,D65=2014)),10,IF((B65="Знак заслуженного ученого Брянской области")*AND(OR(D65=2015,D65=2014)),8,""))))</f>
        <v/>
      </c>
    </row>
    <row r="66" spans="1:7">
      <c r="A66" s="282" t="s">
        <v>97</v>
      </c>
      <c r="B66" s="283"/>
      <c r="C66" s="30"/>
      <c r="D66" s="14"/>
      <c r="G66" s="60"/>
    </row>
    <row r="67" spans="1:7">
      <c r="A67" s="24"/>
      <c r="B67" s="266" t="s">
        <v>328</v>
      </c>
      <c r="C67" s="267"/>
      <c r="D67" s="13" t="s">
        <v>98</v>
      </c>
      <c r="G67" s="60"/>
    </row>
    <row r="68" spans="1:7">
      <c r="A68" s="24"/>
      <c r="B68" s="263"/>
      <c r="C68" s="263"/>
      <c r="D68" s="133"/>
      <c r="G68" s="60" t="str">
        <f>IF((B68&lt;&gt;"")*AND(OR(D68=2015,D68=2014)),8,"")</f>
        <v/>
      </c>
    </row>
    <row r="69" spans="1:7">
      <c r="A69" s="24"/>
      <c r="B69" s="263"/>
      <c r="C69" s="263"/>
      <c r="D69" s="133"/>
      <c r="G69" s="60" t="str">
        <f t="shared" ref="G69:G82" si="0">IF((B69&lt;&gt;"")*AND(OR(D69=2015,D69=2014)),8,"")</f>
        <v/>
      </c>
    </row>
    <row r="70" spans="1:7">
      <c r="A70" s="24"/>
      <c r="B70" s="263"/>
      <c r="C70" s="263"/>
      <c r="D70" s="133"/>
      <c r="G70" s="60" t="str">
        <f t="shared" si="0"/>
        <v/>
      </c>
    </row>
    <row r="71" spans="1:7">
      <c r="A71" s="24"/>
      <c r="B71" s="263"/>
      <c r="C71" s="263"/>
      <c r="D71" s="133"/>
      <c r="G71" s="60" t="str">
        <f t="shared" si="0"/>
        <v/>
      </c>
    </row>
    <row r="72" spans="1:7">
      <c r="A72" s="24"/>
      <c r="B72" s="264"/>
      <c r="C72" s="265"/>
      <c r="D72" s="205"/>
      <c r="G72" s="60" t="str">
        <f t="shared" si="0"/>
        <v/>
      </c>
    </row>
    <row r="73" spans="1:7">
      <c r="A73" s="24"/>
      <c r="B73" s="264"/>
      <c r="C73" s="265"/>
      <c r="D73" s="205"/>
      <c r="G73" s="60" t="str">
        <f t="shared" si="0"/>
        <v/>
      </c>
    </row>
    <row r="74" spans="1:7">
      <c r="A74" s="24"/>
      <c r="B74" s="264"/>
      <c r="C74" s="265"/>
      <c r="D74" s="205"/>
      <c r="G74" s="60" t="str">
        <f t="shared" si="0"/>
        <v/>
      </c>
    </row>
    <row r="75" spans="1:7">
      <c r="A75" s="24"/>
      <c r="B75" s="264"/>
      <c r="C75" s="265"/>
      <c r="D75" s="205"/>
      <c r="G75" s="60" t="str">
        <f t="shared" si="0"/>
        <v/>
      </c>
    </row>
    <row r="76" spans="1:7">
      <c r="A76" s="24"/>
      <c r="B76" s="264"/>
      <c r="C76" s="265"/>
      <c r="D76" s="205"/>
      <c r="G76" s="60" t="str">
        <f t="shared" si="0"/>
        <v/>
      </c>
    </row>
    <row r="77" spans="1:7">
      <c r="A77" s="24"/>
      <c r="B77" s="264"/>
      <c r="C77" s="265"/>
      <c r="D77" s="205"/>
      <c r="G77" s="60" t="str">
        <f t="shared" si="0"/>
        <v/>
      </c>
    </row>
    <row r="78" spans="1:7">
      <c r="A78" s="24"/>
      <c r="B78" s="264"/>
      <c r="C78" s="265"/>
      <c r="D78" s="205"/>
      <c r="G78" s="60" t="str">
        <f t="shared" si="0"/>
        <v/>
      </c>
    </row>
    <row r="79" spans="1:7">
      <c r="A79" s="24"/>
      <c r="B79" s="264"/>
      <c r="C79" s="265"/>
      <c r="D79" s="205"/>
      <c r="G79" s="60" t="str">
        <f t="shared" si="0"/>
        <v/>
      </c>
    </row>
    <row r="80" spans="1:7">
      <c r="A80" s="24"/>
      <c r="B80" s="264"/>
      <c r="C80" s="265"/>
      <c r="D80" s="205"/>
      <c r="G80" s="60" t="str">
        <f t="shared" si="0"/>
        <v/>
      </c>
    </row>
    <row r="81" spans="1:7">
      <c r="A81" s="24"/>
      <c r="B81" s="264"/>
      <c r="C81" s="265"/>
      <c r="D81" s="205"/>
      <c r="G81" s="60" t="str">
        <f t="shared" si="0"/>
        <v/>
      </c>
    </row>
    <row r="82" spans="1:7" ht="15.75" thickBot="1">
      <c r="A82" s="25"/>
      <c r="B82" s="290"/>
      <c r="C82" s="291"/>
      <c r="D82" s="134"/>
      <c r="G82" s="60" t="str">
        <f t="shared" si="0"/>
        <v/>
      </c>
    </row>
    <row r="83" spans="1:7" ht="15.75" thickBot="1"/>
    <row r="84" spans="1:7" ht="15.75" thickBot="1">
      <c r="E84" s="50" t="s">
        <v>122</v>
      </c>
      <c r="G84" s="28">
        <f>SUM(G3:G82)</f>
        <v>0</v>
      </c>
    </row>
  </sheetData>
  <sheetProtection password="E2A4" sheet="1" selectLockedCells="1"/>
  <protectedRanges>
    <protectedRange sqref="C3:C14" name="Диапазон1"/>
  </protectedRanges>
  <customSheetViews>
    <customSheetView guid="{FEC32B5E-59F5-4B5B-B8BF-1089EE4B4EAE}" showGridLines="0" showRowCol="0">
      <selection activeCell="B33" sqref="B33"/>
      <pageMargins left="0.70866141732283472" right="0.70866141732283472" top="0.74803149606299213" bottom="0.74803149606299213" header="0.31496062992125984" footer="0.31496062992125984"/>
      <pageSetup paperSize="9" scale="50" orientation="portrait" r:id="rId1"/>
    </customSheetView>
  </customSheetViews>
  <mergeCells count="50">
    <mergeCell ref="B77:C77"/>
    <mergeCell ref="B72:C72"/>
    <mergeCell ref="B73:C73"/>
    <mergeCell ref="B74:C74"/>
    <mergeCell ref="B75:C75"/>
    <mergeCell ref="B76:C76"/>
    <mergeCell ref="D49:E49"/>
    <mergeCell ref="D48:E48"/>
    <mergeCell ref="B70:C70"/>
    <mergeCell ref="B71:C71"/>
    <mergeCell ref="B82:C82"/>
    <mergeCell ref="A59:B59"/>
    <mergeCell ref="A66:B66"/>
    <mergeCell ref="B61:C61"/>
    <mergeCell ref="B64:C64"/>
    <mergeCell ref="B65:C65"/>
    <mergeCell ref="B60:C60"/>
    <mergeCell ref="B68:C68"/>
    <mergeCell ref="B78:C78"/>
    <mergeCell ref="B79:C79"/>
    <mergeCell ref="B80:C80"/>
    <mergeCell ref="B81:C81"/>
    <mergeCell ref="A11:B11"/>
    <mergeCell ref="D44:E44"/>
    <mergeCell ref="D45:E45"/>
    <mergeCell ref="D46:E46"/>
    <mergeCell ref="D47:E47"/>
    <mergeCell ref="A20:B20"/>
    <mergeCell ref="A25:B25"/>
    <mergeCell ref="A30:B30"/>
    <mergeCell ref="A35:B35"/>
    <mergeCell ref="B16:C16"/>
    <mergeCell ref="B17:C17"/>
    <mergeCell ref="B18:C18"/>
    <mergeCell ref="B19:C19"/>
    <mergeCell ref="A3:B3"/>
    <mergeCell ref="A4:B4"/>
    <mergeCell ref="A5:B5"/>
    <mergeCell ref="A6:B6"/>
    <mergeCell ref="A7:B7"/>
    <mergeCell ref="B69:C69"/>
    <mergeCell ref="B62:C62"/>
    <mergeCell ref="B63:C63"/>
    <mergeCell ref="B67:C67"/>
    <mergeCell ref="D51:E51"/>
    <mergeCell ref="D52:E52"/>
    <mergeCell ref="D53:E53"/>
    <mergeCell ref="D54:E54"/>
    <mergeCell ref="D55:E55"/>
    <mergeCell ref="D56:E56"/>
  </mergeCells>
  <dataValidations xWindow="841" yWindow="668" count="32">
    <dataValidation type="list" allowBlank="1" showInputMessage="1" showErrorMessage="1" prompt="Выберите название академии наук из списка" sqref="B22:B24">
      <formula1>списки!$E$14:$E$19</formula1>
    </dataValidation>
    <dataValidation type="list" allowBlank="1" showInputMessage="1" showErrorMessage="1" prompt="Выберите свой статус в организации из списка" sqref="C32:C34 C27:C29">
      <formula1>списки!$E$10:$E$11</formula1>
    </dataValidation>
    <dataValidation allowBlank="1" showInputMessage="1" showErrorMessage="1" prompt="Введите название академии наук" sqref="B27:B29 B32:B34"/>
    <dataValidation allowBlank="1" showInputMessage="1" showErrorMessage="1" prompt="Введите шифр диссертационного совета" sqref="B37:B41"/>
    <dataValidation type="list" allowBlank="1" showInputMessage="1" showErrorMessage="1" prompt="Выберите тип негосударственного научного сообщества из списка" sqref="B52:B56">
      <formula1>списки!$E$27:$E$30</formula1>
    </dataValidation>
    <dataValidation allowBlank="1" showInputMessage="1" showErrorMessage="1" prompt="Введите название специальности" sqref="C37:C41"/>
    <dataValidation allowBlank="1" showInputMessage="1" showErrorMessage="1" prompt="Введите название организации, при которой существует совет" sqref="E37:E41"/>
    <dataValidation allowBlank="1" showInputMessage="1" showErrorMessage="1" prompt="Введите название организации, при которой существует научное сообщество" sqref="D45:E49 D52:E56"/>
    <dataValidation type="list" allowBlank="1" showInputMessage="1" showErrorMessage="1" prompt="Выберите свой статус в совете из списка" sqref="D37:D41">
      <formula1>списки!$E$21:$E$24</formula1>
    </dataValidation>
    <dataValidation allowBlank="1" showInputMessage="1" showErrorMessage="1" prompt="Введите название негосударственного научного сообщества" sqref="C52:C56"/>
    <dataValidation allowBlank="1" showInputMessage="1" showErrorMessage="1" prompt="Введите название награды" sqref="B68:B82 C68:C71 C82"/>
    <dataValidation type="list" allowBlank="1" showInputMessage="1" showErrorMessage="1" prompt="Выберите год присуждения награды из спсика" sqref="D61:D65">
      <formula1>списки!$G$1:$G$65</formula1>
    </dataValidation>
    <dataValidation type="list" allowBlank="1" showInputMessage="1" showErrorMessage="1" prompt="Выберите год присуждения награды из списка" sqref="D68:D82">
      <formula1>списки!$G$1:$G$65</formula1>
    </dataValidation>
    <dataValidation type="list" showInputMessage="1" showErrorMessage="1" prompt="Выберите свою кафедру из списка" sqref="C4">
      <formula1>списки!$A$1:$A$29</formula1>
    </dataValidation>
    <dataValidation type="list" showInputMessage="1" showErrorMessage="1" error="Эти поля обязательны для заполнения" prompt="Выберите свой год рождения из списка" sqref="C6">
      <formula1>списки!$G$20:$G$90</formula1>
    </dataValidation>
    <dataValidation type="textLength" operator="greaterThan" showInputMessage="1" showErrorMessage="1" error="Эти поля обязательны для заполнения" prompt="Введите свою должность" sqref="C5">
      <formula1>0</formula1>
    </dataValidation>
    <dataValidation type="list" showInputMessage="1" showErrorMessage="1" error="Это поле является обязательным для заполнения" prompt="Выберите один из вариантов из списка" sqref="C7">
      <formula1>списки!$C$1:$C$3</formula1>
    </dataValidation>
    <dataValidation type="list" showInputMessage="1" showErrorMessage="1" prompt="Выберите отрасль науки из списка" sqref="C8">
      <formula1>списки!$C$6:$C$28</formula1>
    </dataValidation>
    <dataValidation allowBlank="1" showInputMessage="1" showErrorMessage="1" prompt="Введите свои Фамилию, Имя и Отчество" sqref="C3"/>
    <dataValidation allowBlank="1" showInputMessage="1" showErrorMessage="1" prompt="Введите шифр специальности" sqref="C9"/>
    <dataValidation type="list" allowBlank="1" showInputMessage="1" showErrorMessage="1" prompt="Выберите год из списка" sqref="C10 C14">
      <formula1>списки!$G$1:$G$90</formula1>
    </dataValidation>
    <dataValidation type="list" allowBlank="1" showInputMessage="1" showErrorMessage="1" prompt="Выберите один из вариантов из списка" sqref="C11">
      <formula1>списки!$E$1:$E$3</formula1>
    </dataValidation>
    <dataValidation type="list" allowBlank="1" showInputMessage="1" showErrorMessage="1" prompt="Выберите один из вариантов из списка" sqref="C12">
      <formula1>списки!$E$6:$E$7</formula1>
    </dataValidation>
    <dataValidation allowBlank="1" showInputMessage="1" showErrorMessage="1" prompt="Введите название кафедры или специальности" sqref="C13"/>
    <dataValidation allowBlank="1" showInputMessage="1" showErrorMessage="1" prompt="Введите свой SPIN-код в SCIENCE INDEX" sqref="B16:C16"/>
    <dataValidation allowBlank="1" showInputMessage="1" showErrorMessage="1" prompt="Введите свой персональный код карты Российской науки" sqref="B17:C17"/>
    <dataValidation allowBlank="1" showInputMessage="1" showErrorMessage="1" prompt="Введите свой персональный идентификатор ученого в системе Web of Science" sqref="B18:C18"/>
    <dataValidation allowBlank="1" showInputMessage="1" showErrorMessage="1" prompt="Заполните область своих научных интересов" sqref="B19:C19"/>
    <dataValidation type="list" allowBlank="1" showInputMessage="1" showErrorMessage="1" prompt="Выберите тип государственного научного сообщества из списка" sqref="B45:B49">
      <formula1>списки!$E$27:$E$30</formula1>
    </dataValidation>
    <dataValidation allowBlank="1" showInputMessage="1" showErrorMessage="1" prompt="Введите название государственного научного сообщества" sqref="C45:C49"/>
    <dataValidation type="list" allowBlank="1" showInputMessage="1" showErrorMessage="1" prompt="Выберите правительственную награду из списка" sqref="B61:C65">
      <formula1>списки!$A$32:$A$35</formula1>
    </dataValidation>
    <dataValidation type="list" allowBlank="1" showInputMessage="1" showErrorMessage="1" prompt="Выберите свой статус в организации из списка" sqref="C22:C24">
      <formula1>списки!$E$10:$E$12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tabColor rgb="FF00B050"/>
  </sheetPr>
  <dimension ref="A1:R93"/>
  <sheetViews>
    <sheetView showGridLines="0" showRowColHeaders="0" topLeftCell="A34" workbookViewId="0">
      <selection activeCell="F7" sqref="F7:H7"/>
    </sheetView>
  </sheetViews>
  <sheetFormatPr defaultRowHeight="15"/>
  <cols>
    <col min="1" max="1" width="4.5703125" customWidth="1"/>
    <col min="4" max="4" width="14.28515625" customWidth="1"/>
    <col min="6" max="6" width="11.7109375" customWidth="1"/>
    <col min="9" max="9" width="11.140625" customWidth="1"/>
    <col min="10" max="10" width="13" customWidth="1"/>
    <col min="11" max="11" width="19.5703125" customWidth="1"/>
    <col min="18" max="18" width="16.5703125" customWidth="1"/>
  </cols>
  <sheetData>
    <row r="1" spans="1:18" ht="19.5" thickBot="1">
      <c r="B1" s="294" t="s">
        <v>181</v>
      </c>
      <c r="C1" s="298"/>
      <c r="D1" s="298"/>
      <c r="E1" s="298"/>
      <c r="F1" s="298"/>
      <c r="G1" s="298"/>
      <c r="H1" s="298"/>
      <c r="I1" s="299"/>
      <c r="R1" s="28" t="s">
        <v>99</v>
      </c>
    </row>
    <row r="2" spans="1:18" ht="15.75" thickBot="1">
      <c r="B2" s="297" t="s">
        <v>182</v>
      </c>
      <c r="C2" s="298"/>
      <c r="D2" s="298"/>
      <c r="E2" s="298"/>
      <c r="F2" s="298"/>
      <c r="G2" s="298"/>
      <c r="H2" s="297" t="str">
        <f>IF('Личная карточка'!$C$7="","",'Личная карточка'!$C$7)</f>
        <v/>
      </c>
      <c r="I2" s="299"/>
      <c r="K2" s="35" t="s">
        <v>375</v>
      </c>
      <c r="L2" s="14" t="str">
        <f>IF('Личная карточка'!$C$10="","",'Личная карточка'!$C$10)</f>
        <v/>
      </c>
      <c r="R2" s="60" t="str">
        <f>IF(OR(L2=2015,L2=2014),'Личная карточка'!G7,"")</f>
        <v/>
      </c>
    </row>
    <row r="3" spans="1:18" ht="15.75" thickBot="1">
      <c r="B3" s="297" t="s">
        <v>183</v>
      </c>
      <c r="C3" s="298"/>
      <c r="D3" s="298"/>
      <c r="E3" s="298"/>
      <c r="F3" s="298"/>
      <c r="G3" s="298"/>
      <c r="H3" s="342" t="str">
        <f>IF('Личная карточка'!$C$11="","",'Личная карточка'!$C$11)</f>
        <v/>
      </c>
      <c r="I3" s="343"/>
      <c r="J3" s="213"/>
      <c r="K3" s="35" t="s">
        <v>98</v>
      </c>
      <c r="L3" s="35" t="str">
        <f>IF('Личная карточка'!$C$14="","",'Личная карточка'!$C$14)</f>
        <v/>
      </c>
      <c r="R3" s="60" t="str">
        <f>IF(OR(L3=2015,L3=2014),'Личная карточка'!G11,"")</f>
        <v/>
      </c>
    </row>
    <row r="4" spans="1:18" ht="15.75" thickBot="1">
      <c r="R4" s="60"/>
    </row>
    <row r="5" spans="1:18" ht="19.5" thickBot="1">
      <c r="A5" s="294" t="s">
        <v>184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6"/>
      <c r="R5" s="60"/>
    </row>
    <row r="6" spans="1:18" ht="15.75" thickBot="1">
      <c r="A6" s="94" t="s">
        <v>185</v>
      </c>
      <c r="B6" s="338" t="s">
        <v>186</v>
      </c>
      <c r="C6" s="339"/>
      <c r="D6" s="339"/>
      <c r="E6" s="340"/>
      <c r="F6" s="338" t="s">
        <v>187</v>
      </c>
      <c r="G6" s="339"/>
      <c r="H6" s="340"/>
      <c r="I6" s="338" t="s">
        <v>188</v>
      </c>
      <c r="J6" s="339"/>
      <c r="K6" s="340"/>
      <c r="L6" s="319" t="s">
        <v>317</v>
      </c>
      <c r="M6" s="321"/>
      <c r="R6" s="60"/>
    </row>
    <row r="7" spans="1:18">
      <c r="A7" s="63">
        <v>1</v>
      </c>
      <c r="B7" s="317"/>
      <c r="C7" s="318"/>
      <c r="D7" s="318"/>
      <c r="E7" s="341"/>
      <c r="F7" s="315"/>
      <c r="G7" s="316"/>
      <c r="H7" s="285"/>
      <c r="I7" s="317"/>
      <c r="J7" s="318"/>
      <c r="K7" s="318"/>
      <c r="L7" s="306"/>
      <c r="M7" s="308"/>
      <c r="R7" s="60" t="str">
        <f t="shared" ref="R7:R12" si="0">IF(B7="","",2)</f>
        <v/>
      </c>
    </row>
    <row r="8" spans="1:18">
      <c r="A8" s="63">
        <v>2</v>
      </c>
      <c r="B8" s="329"/>
      <c r="C8" s="322"/>
      <c r="D8" s="322"/>
      <c r="E8" s="323"/>
      <c r="F8" s="330"/>
      <c r="G8" s="331"/>
      <c r="H8" s="332"/>
      <c r="I8" s="324"/>
      <c r="J8" s="322"/>
      <c r="K8" s="322"/>
      <c r="L8" s="309"/>
      <c r="M8" s="311"/>
      <c r="R8" s="60" t="str">
        <f t="shared" si="0"/>
        <v/>
      </c>
    </row>
    <row r="9" spans="1:18">
      <c r="A9" s="63">
        <v>3</v>
      </c>
      <c r="B9" s="329"/>
      <c r="C9" s="322"/>
      <c r="D9" s="322"/>
      <c r="E9" s="323"/>
      <c r="F9" s="330"/>
      <c r="G9" s="331"/>
      <c r="H9" s="332"/>
      <c r="I9" s="329"/>
      <c r="J9" s="322"/>
      <c r="K9" s="322"/>
      <c r="L9" s="309"/>
      <c r="M9" s="311"/>
      <c r="R9" s="60" t="str">
        <f t="shared" si="0"/>
        <v/>
      </c>
    </row>
    <row r="10" spans="1:18">
      <c r="A10" s="63">
        <v>4</v>
      </c>
      <c r="B10" s="329"/>
      <c r="C10" s="322"/>
      <c r="D10" s="322"/>
      <c r="E10" s="323"/>
      <c r="F10" s="330"/>
      <c r="G10" s="331"/>
      <c r="H10" s="332"/>
      <c r="I10" s="329"/>
      <c r="J10" s="322"/>
      <c r="K10" s="322"/>
      <c r="L10" s="309"/>
      <c r="M10" s="311"/>
      <c r="R10" s="60" t="str">
        <f t="shared" si="0"/>
        <v/>
      </c>
    </row>
    <row r="11" spans="1:18">
      <c r="A11" s="63">
        <v>5</v>
      </c>
      <c r="B11" s="329"/>
      <c r="C11" s="322"/>
      <c r="D11" s="322"/>
      <c r="E11" s="323"/>
      <c r="F11" s="330"/>
      <c r="G11" s="331"/>
      <c r="H11" s="332"/>
      <c r="I11" s="329"/>
      <c r="J11" s="322"/>
      <c r="K11" s="322"/>
      <c r="L11" s="309"/>
      <c r="M11" s="311"/>
      <c r="R11" s="60" t="str">
        <f t="shared" si="0"/>
        <v/>
      </c>
    </row>
    <row r="12" spans="1:18" ht="15.75" thickBot="1">
      <c r="A12" s="64">
        <v>6</v>
      </c>
      <c r="B12" s="292"/>
      <c r="C12" s="293"/>
      <c r="D12" s="293"/>
      <c r="E12" s="325"/>
      <c r="F12" s="326"/>
      <c r="G12" s="327"/>
      <c r="H12" s="328"/>
      <c r="I12" s="292"/>
      <c r="J12" s="293"/>
      <c r="K12" s="293"/>
      <c r="L12" s="344"/>
      <c r="M12" s="346"/>
      <c r="R12" s="60" t="str">
        <f t="shared" si="0"/>
        <v/>
      </c>
    </row>
    <row r="13" spans="1:18" ht="15.75" thickBot="1">
      <c r="A13" s="24"/>
      <c r="B13" s="9"/>
      <c r="C13" s="9"/>
      <c r="D13" s="9"/>
      <c r="E13" s="9"/>
      <c r="F13" s="9"/>
      <c r="G13" s="9"/>
      <c r="H13" s="9"/>
      <c r="I13" s="9"/>
      <c r="J13" s="9"/>
      <c r="K13" s="87"/>
      <c r="R13" s="60"/>
    </row>
    <row r="14" spans="1:18" ht="19.5" thickBot="1">
      <c r="A14" s="294" t="s">
        <v>189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6"/>
      <c r="R14" s="60"/>
    </row>
    <row r="15" spans="1:18" ht="15.75" thickBot="1">
      <c r="A15" s="62" t="s">
        <v>185</v>
      </c>
      <c r="B15" s="319" t="s">
        <v>190</v>
      </c>
      <c r="C15" s="320"/>
      <c r="D15" s="320"/>
      <c r="E15" s="321"/>
      <c r="F15" s="319" t="s">
        <v>187</v>
      </c>
      <c r="G15" s="320"/>
      <c r="H15" s="321"/>
      <c r="I15" s="319" t="s">
        <v>188</v>
      </c>
      <c r="J15" s="320"/>
      <c r="K15" s="321"/>
      <c r="L15" s="319" t="s">
        <v>317</v>
      </c>
      <c r="M15" s="321"/>
      <c r="R15" s="60"/>
    </row>
    <row r="16" spans="1:18">
      <c r="A16" s="135">
        <v>1</v>
      </c>
      <c r="B16" s="306"/>
      <c r="C16" s="307"/>
      <c r="D16" s="307"/>
      <c r="E16" s="308"/>
      <c r="F16" s="335"/>
      <c r="G16" s="336"/>
      <c r="H16" s="337"/>
      <c r="I16" s="306"/>
      <c r="J16" s="307"/>
      <c r="K16" s="308"/>
      <c r="L16" s="306"/>
      <c r="M16" s="308"/>
      <c r="R16" s="60" t="str">
        <f>IF(B16="","",5)</f>
        <v/>
      </c>
    </row>
    <row r="17" spans="1:18">
      <c r="A17" s="135">
        <v>2</v>
      </c>
      <c r="B17" s="309"/>
      <c r="C17" s="310"/>
      <c r="D17" s="310"/>
      <c r="E17" s="311"/>
      <c r="F17" s="312"/>
      <c r="G17" s="313"/>
      <c r="H17" s="314"/>
      <c r="I17" s="309"/>
      <c r="J17" s="310"/>
      <c r="K17" s="311"/>
      <c r="L17" s="309"/>
      <c r="M17" s="311"/>
      <c r="R17" s="60" t="str">
        <f>IF(B17="","",5)</f>
        <v/>
      </c>
    </row>
    <row r="18" spans="1:18" ht="15.75" thickBot="1">
      <c r="A18" s="136">
        <v>3</v>
      </c>
      <c r="B18" s="344"/>
      <c r="C18" s="345"/>
      <c r="D18" s="345"/>
      <c r="E18" s="346"/>
      <c r="F18" s="347"/>
      <c r="G18" s="348"/>
      <c r="H18" s="349"/>
      <c r="I18" s="344"/>
      <c r="J18" s="345"/>
      <c r="K18" s="346"/>
      <c r="L18" s="344"/>
      <c r="M18" s="346"/>
      <c r="R18" s="60" t="str">
        <f>IF(B18="","",5)</f>
        <v/>
      </c>
    </row>
    <row r="19" spans="1:18" ht="15.75" thickBot="1">
      <c r="R19" s="60"/>
    </row>
    <row r="20" spans="1:18" ht="19.5" thickBot="1">
      <c r="A20" s="294" t="s">
        <v>191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6"/>
      <c r="R20" s="60"/>
    </row>
    <row r="21" spans="1:18" ht="15.75" thickBot="1">
      <c r="A21" s="62" t="s">
        <v>185</v>
      </c>
      <c r="B21" s="297" t="s">
        <v>192</v>
      </c>
      <c r="C21" s="298"/>
      <c r="D21" s="298"/>
      <c r="E21" s="299"/>
      <c r="F21" s="297" t="s">
        <v>187</v>
      </c>
      <c r="G21" s="298"/>
      <c r="H21" s="299"/>
      <c r="I21" s="297" t="s">
        <v>188</v>
      </c>
      <c r="J21" s="298"/>
      <c r="K21" s="299"/>
      <c r="L21" s="319" t="s">
        <v>317</v>
      </c>
      <c r="M21" s="321"/>
      <c r="R21" s="60"/>
    </row>
    <row r="22" spans="1:18">
      <c r="A22" s="63">
        <v>1</v>
      </c>
      <c r="B22" s="317"/>
      <c r="C22" s="333"/>
      <c r="D22" s="333"/>
      <c r="E22" s="334"/>
      <c r="F22" s="335"/>
      <c r="G22" s="336"/>
      <c r="H22" s="337"/>
      <c r="I22" s="306"/>
      <c r="J22" s="307"/>
      <c r="K22" s="308"/>
      <c r="L22" s="306"/>
      <c r="M22" s="308"/>
      <c r="R22" s="60"/>
    </row>
    <row r="23" spans="1:18">
      <c r="A23" s="63">
        <v>2</v>
      </c>
      <c r="B23" s="309"/>
      <c r="C23" s="310"/>
      <c r="D23" s="310"/>
      <c r="E23" s="311"/>
      <c r="F23" s="312"/>
      <c r="G23" s="313"/>
      <c r="H23" s="314"/>
      <c r="I23" s="309"/>
      <c r="J23" s="310"/>
      <c r="K23" s="311"/>
      <c r="L23" s="309"/>
      <c r="M23" s="311"/>
      <c r="R23" s="60"/>
    </row>
    <row r="24" spans="1:18">
      <c r="A24" s="63">
        <v>3</v>
      </c>
      <c r="B24" s="309"/>
      <c r="C24" s="310"/>
      <c r="D24" s="310"/>
      <c r="E24" s="311"/>
      <c r="F24" s="312"/>
      <c r="G24" s="313"/>
      <c r="H24" s="314"/>
      <c r="I24" s="309"/>
      <c r="J24" s="310"/>
      <c r="K24" s="311"/>
      <c r="L24" s="309"/>
      <c r="M24" s="311"/>
      <c r="R24" s="60"/>
    </row>
    <row r="25" spans="1:18">
      <c r="A25" s="63">
        <v>4</v>
      </c>
      <c r="B25" s="309"/>
      <c r="C25" s="310"/>
      <c r="D25" s="310"/>
      <c r="E25" s="311"/>
      <c r="F25" s="312"/>
      <c r="G25" s="313"/>
      <c r="H25" s="314"/>
      <c r="I25" s="309"/>
      <c r="J25" s="310"/>
      <c r="K25" s="311"/>
      <c r="L25" s="309"/>
      <c r="M25" s="311"/>
      <c r="R25" s="60"/>
    </row>
    <row r="26" spans="1:18">
      <c r="A26" s="63">
        <v>5</v>
      </c>
      <c r="B26" s="309"/>
      <c r="C26" s="310"/>
      <c r="D26" s="310"/>
      <c r="E26" s="311"/>
      <c r="F26" s="312"/>
      <c r="G26" s="313"/>
      <c r="H26" s="314"/>
      <c r="I26" s="309"/>
      <c r="J26" s="310"/>
      <c r="K26" s="311"/>
      <c r="L26" s="309"/>
      <c r="M26" s="311"/>
      <c r="R26" s="60"/>
    </row>
    <row r="27" spans="1:18">
      <c r="A27" s="63">
        <v>6</v>
      </c>
      <c r="B27" s="309"/>
      <c r="C27" s="310"/>
      <c r="D27" s="310"/>
      <c r="E27" s="311"/>
      <c r="F27" s="312"/>
      <c r="G27" s="313"/>
      <c r="H27" s="314"/>
      <c r="I27" s="309"/>
      <c r="J27" s="310"/>
      <c r="K27" s="311"/>
      <c r="L27" s="309"/>
      <c r="M27" s="311"/>
      <c r="R27" s="60"/>
    </row>
    <row r="28" spans="1:18">
      <c r="A28" s="63">
        <v>7</v>
      </c>
      <c r="B28" s="309"/>
      <c r="C28" s="310"/>
      <c r="D28" s="310"/>
      <c r="E28" s="311"/>
      <c r="F28" s="312"/>
      <c r="G28" s="313"/>
      <c r="H28" s="314"/>
      <c r="I28" s="309"/>
      <c r="J28" s="310"/>
      <c r="K28" s="311"/>
      <c r="L28" s="309"/>
      <c r="M28" s="311"/>
      <c r="R28" s="60"/>
    </row>
    <row r="29" spans="1:18">
      <c r="A29" s="63">
        <v>8</v>
      </c>
      <c r="B29" s="309"/>
      <c r="C29" s="310"/>
      <c r="D29" s="310"/>
      <c r="E29" s="311"/>
      <c r="F29" s="312"/>
      <c r="G29" s="313"/>
      <c r="H29" s="314"/>
      <c r="I29" s="309"/>
      <c r="J29" s="310"/>
      <c r="K29" s="311"/>
      <c r="L29" s="309"/>
      <c r="M29" s="311"/>
      <c r="R29" s="60"/>
    </row>
    <row r="30" spans="1:18">
      <c r="A30" s="63">
        <v>9</v>
      </c>
      <c r="B30" s="309"/>
      <c r="C30" s="310"/>
      <c r="D30" s="310"/>
      <c r="E30" s="311"/>
      <c r="F30" s="312"/>
      <c r="G30" s="313"/>
      <c r="H30" s="314"/>
      <c r="I30" s="309"/>
      <c r="J30" s="310"/>
      <c r="K30" s="311"/>
      <c r="L30" s="309"/>
      <c r="M30" s="311"/>
      <c r="R30" s="60"/>
    </row>
    <row r="31" spans="1:18" ht="15.75" thickBot="1">
      <c r="A31" s="64">
        <v>10</v>
      </c>
      <c r="B31" s="344"/>
      <c r="C31" s="345"/>
      <c r="D31" s="345"/>
      <c r="E31" s="346"/>
      <c r="F31" s="347"/>
      <c r="G31" s="348"/>
      <c r="H31" s="349"/>
      <c r="I31" s="344"/>
      <c r="J31" s="345"/>
      <c r="K31" s="346"/>
      <c r="L31" s="344"/>
      <c r="M31" s="346"/>
      <c r="R31" s="60"/>
    </row>
    <row r="32" spans="1:18" ht="15.75" thickBot="1">
      <c r="R32" s="5"/>
    </row>
    <row r="33" spans="1:18" ht="19.5" thickBot="1">
      <c r="A33" s="294" t="s">
        <v>193</v>
      </c>
      <c r="B33" s="298"/>
      <c r="C33" s="298"/>
      <c r="D33" s="298"/>
      <c r="E33" s="298"/>
      <c r="F33" s="298"/>
      <c r="G33" s="298"/>
      <c r="H33" s="298"/>
      <c r="I33" s="298"/>
      <c r="J33" s="299"/>
      <c r="R33" s="5"/>
    </row>
    <row r="34" spans="1:18" ht="15.75" thickBot="1">
      <c r="A34" s="297" t="s">
        <v>194</v>
      </c>
      <c r="B34" s="298"/>
      <c r="C34" s="298"/>
      <c r="D34" s="298"/>
      <c r="E34" s="298"/>
      <c r="F34" s="298"/>
      <c r="G34" s="298"/>
      <c r="H34" s="298"/>
      <c r="I34" s="297" t="s">
        <v>195</v>
      </c>
      <c r="J34" s="299"/>
      <c r="R34" s="5"/>
    </row>
    <row r="35" spans="1:18" ht="15.75" thickBot="1">
      <c r="A35" s="319" t="s">
        <v>196</v>
      </c>
      <c r="B35" s="320"/>
      <c r="C35" s="320"/>
      <c r="D35" s="320"/>
      <c r="E35" s="320"/>
      <c r="F35" s="321"/>
      <c r="G35" s="297" t="s">
        <v>197</v>
      </c>
      <c r="H35" s="299"/>
      <c r="I35" s="350"/>
      <c r="J35" s="351"/>
      <c r="R35" s="5" t="str">
        <f>IF(I35="","",I35*10)</f>
        <v/>
      </c>
    </row>
    <row r="36" spans="1:18" ht="15.75" thickBot="1">
      <c r="A36" s="65"/>
      <c r="B36" s="66"/>
      <c r="C36" s="66"/>
      <c r="D36" s="66"/>
      <c r="E36" s="66"/>
      <c r="F36" s="67"/>
      <c r="G36" s="342" t="s">
        <v>198</v>
      </c>
      <c r="H36" s="343"/>
      <c r="I36" s="352"/>
      <c r="J36" s="353"/>
      <c r="R36" s="5" t="str">
        <f>IF(I36="","",I36*15)</f>
        <v/>
      </c>
    </row>
    <row r="37" spans="1:18" ht="15.75" thickBot="1">
      <c r="A37" s="297" t="s">
        <v>199</v>
      </c>
      <c r="B37" s="298"/>
      <c r="C37" s="298"/>
      <c r="D37" s="298"/>
      <c r="E37" s="298"/>
      <c r="F37" s="298"/>
      <c r="G37" s="298"/>
      <c r="H37" s="299"/>
      <c r="I37" s="352"/>
      <c r="J37" s="353"/>
      <c r="R37" s="5" t="str">
        <f>IF(I37="","",I37*1)</f>
        <v/>
      </c>
    </row>
    <row r="38" spans="1:18" ht="15.75" thickBot="1">
      <c r="R38" s="5"/>
    </row>
    <row r="39" spans="1:18" ht="38.25" customHeight="1" thickBot="1">
      <c r="A39" s="354" t="s">
        <v>200</v>
      </c>
      <c r="B39" s="355"/>
      <c r="C39" s="355"/>
      <c r="D39" s="355"/>
      <c r="E39" s="355"/>
      <c r="F39" s="355"/>
      <c r="G39" s="356"/>
      <c r="H39" s="357" t="s">
        <v>201</v>
      </c>
      <c r="I39" s="358"/>
      <c r="J39" s="359"/>
      <c r="R39" s="5"/>
    </row>
    <row r="40" spans="1:18" ht="15.75" thickBot="1">
      <c r="A40" s="297" t="s">
        <v>197</v>
      </c>
      <c r="B40" s="298"/>
      <c r="C40" s="298"/>
      <c r="D40" s="298"/>
      <c r="E40" s="298"/>
      <c r="F40" s="298"/>
      <c r="G40" s="299"/>
      <c r="H40" s="360"/>
      <c r="I40" s="361"/>
      <c r="J40" s="362"/>
      <c r="R40" s="5" t="str">
        <f>IF(H40="","",H40*1)</f>
        <v/>
      </c>
    </row>
    <row r="41" spans="1:18" ht="15.75" thickBot="1">
      <c r="A41" s="297" t="s">
        <v>198</v>
      </c>
      <c r="B41" s="298"/>
      <c r="C41" s="298"/>
      <c r="D41" s="298"/>
      <c r="E41" s="298"/>
      <c r="F41" s="298"/>
      <c r="G41" s="299"/>
      <c r="H41" s="360"/>
      <c r="I41" s="361"/>
      <c r="J41" s="362"/>
      <c r="R41" s="5" t="str">
        <f>IF(H41="","",H41*2)</f>
        <v/>
      </c>
    </row>
    <row r="42" spans="1:18" ht="15.75" thickBot="1">
      <c r="R42" s="5"/>
    </row>
    <row r="43" spans="1:18" ht="19.5" thickBot="1">
      <c r="A43" s="294" t="s">
        <v>202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  <c r="R43" s="5"/>
    </row>
    <row r="44" spans="1:18" ht="15.75" thickBot="1">
      <c r="A44" s="297" t="s">
        <v>203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9"/>
      <c r="R44" s="5"/>
    </row>
    <row r="45" spans="1:18" ht="15.75" thickBot="1">
      <c r="A45" s="68" t="s">
        <v>185</v>
      </c>
      <c r="B45" s="319" t="s">
        <v>204</v>
      </c>
      <c r="C45" s="320"/>
      <c r="D45" s="320"/>
      <c r="E45" s="321"/>
      <c r="F45" s="319" t="s">
        <v>205</v>
      </c>
      <c r="G45" s="320"/>
      <c r="H45" s="321"/>
      <c r="I45" s="297" t="s">
        <v>206</v>
      </c>
      <c r="J45" s="363"/>
      <c r="K45" s="364"/>
      <c r="R45" s="5"/>
    </row>
    <row r="46" spans="1:18">
      <c r="A46" s="69">
        <v>1</v>
      </c>
      <c r="B46" s="306"/>
      <c r="C46" s="307"/>
      <c r="D46" s="307"/>
      <c r="E46" s="308"/>
      <c r="F46" s="306"/>
      <c r="G46" s="307"/>
      <c r="H46" s="308"/>
      <c r="I46" s="300"/>
      <c r="J46" s="318"/>
      <c r="K46" s="341"/>
      <c r="R46" s="5" t="str">
        <f>IF(B46="","",IF(I46="есть",IF(F46="научный журнал",5,IF(F46="сборник статей",3,1)),IF(F46="научный журнал",3,1)))</f>
        <v/>
      </c>
    </row>
    <row r="47" spans="1:18">
      <c r="A47" s="63">
        <v>2</v>
      </c>
      <c r="B47" s="309"/>
      <c r="C47" s="310"/>
      <c r="D47" s="310"/>
      <c r="E47" s="311"/>
      <c r="F47" s="309"/>
      <c r="G47" s="310"/>
      <c r="H47" s="311"/>
      <c r="I47" s="303"/>
      <c r="J47" s="322"/>
      <c r="K47" s="323"/>
      <c r="R47" s="5" t="str">
        <f t="shared" ref="R47:R55" si="1">IF(B47="","",IF(I47="есть",IF(F47="научный журнал",5,IF(F47="сборник статей",3,1)),IF(F47="научный журнал",3,1)))</f>
        <v/>
      </c>
    </row>
    <row r="48" spans="1:18">
      <c r="A48" s="63">
        <v>3</v>
      </c>
      <c r="B48" s="309"/>
      <c r="C48" s="310"/>
      <c r="D48" s="310"/>
      <c r="E48" s="311"/>
      <c r="F48" s="309"/>
      <c r="G48" s="310"/>
      <c r="H48" s="311"/>
      <c r="I48" s="303"/>
      <c r="J48" s="322"/>
      <c r="K48" s="323"/>
      <c r="R48" s="5" t="str">
        <f t="shared" si="1"/>
        <v/>
      </c>
    </row>
    <row r="49" spans="1:18">
      <c r="A49" s="63">
        <v>4</v>
      </c>
      <c r="B49" s="309"/>
      <c r="C49" s="310"/>
      <c r="D49" s="310"/>
      <c r="E49" s="311"/>
      <c r="F49" s="309"/>
      <c r="G49" s="310"/>
      <c r="H49" s="311"/>
      <c r="I49" s="303"/>
      <c r="J49" s="322"/>
      <c r="K49" s="323"/>
      <c r="R49" s="5" t="str">
        <f t="shared" si="1"/>
        <v/>
      </c>
    </row>
    <row r="50" spans="1:18">
      <c r="A50" s="63">
        <v>5</v>
      </c>
      <c r="B50" s="309"/>
      <c r="C50" s="310"/>
      <c r="D50" s="310"/>
      <c r="E50" s="311"/>
      <c r="F50" s="309"/>
      <c r="G50" s="310"/>
      <c r="H50" s="311"/>
      <c r="I50" s="303"/>
      <c r="J50" s="322"/>
      <c r="K50" s="323"/>
      <c r="R50" s="5" t="str">
        <f t="shared" si="1"/>
        <v/>
      </c>
    </row>
    <row r="51" spans="1:18">
      <c r="A51" s="63">
        <v>6</v>
      </c>
      <c r="B51" s="309"/>
      <c r="C51" s="310"/>
      <c r="D51" s="310"/>
      <c r="E51" s="311"/>
      <c r="F51" s="309"/>
      <c r="G51" s="310"/>
      <c r="H51" s="311"/>
      <c r="I51" s="303"/>
      <c r="J51" s="322"/>
      <c r="K51" s="323"/>
      <c r="R51" s="5" t="str">
        <f t="shared" si="1"/>
        <v/>
      </c>
    </row>
    <row r="52" spans="1:18">
      <c r="A52" s="63">
        <v>7</v>
      </c>
      <c r="B52" s="309"/>
      <c r="C52" s="310"/>
      <c r="D52" s="310"/>
      <c r="E52" s="311"/>
      <c r="F52" s="309"/>
      <c r="G52" s="310"/>
      <c r="H52" s="311"/>
      <c r="I52" s="303"/>
      <c r="J52" s="322"/>
      <c r="K52" s="323"/>
      <c r="R52" s="5" t="str">
        <f t="shared" si="1"/>
        <v/>
      </c>
    </row>
    <row r="53" spans="1:18">
      <c r="A53" s="63">
        <v>8</v>
      </c>
      <c r="B53" s="309"/>
      <c r="C53" s="310"/>
      <c r="D53" s="310"/>
      <c r="E53" s="311"/>
      <c r="F53" s="309"/>
      <c r="G53" s="310"/>
      <c r="H53" s="311"/>
      <c r="I53" s="303"/>
      <c r="J53" s="322"/>
      <c r="K53" s="323"/>
      <c r="R53" s="5" t="str">
        <f t="shared" si="1"/>
        <v/>
      </c>
    </row>
    <row r="54" spans="1:18">
      <c r="A54" s="63">
        <v>9</v>
      </c>
      <c r="B54" s="309"/>
      <c r="C54" s="310"/>
      <c r="D54" s="310"/>
      <c r="E54" s="311"/>
      <c r="F54" s="309"/>
      <c r="G54" s="310"/>
      <c r="H54" s="311"/>
      <c r="I54" s="303"/>
      <c r="J54" s="322"/>
      <c r="K54" s="323"/>
      <c r="R54" s="5" t="str">
        <f t="shared" si="1"/>
        <v/>
      </c>
    </row>
    <row r="55" spans="1:18" ht="15.75" thickBot="1">
      <c r="A55" s="64">
        <v>10</v>
      </c>
      <c r="B55" s="344"/>
      <c r="C55" s="345"/>
      <c r="D55" s="345"/>
      <c r="E55" s="346"/>
      <c r="F55" s="344"/>
      <c r="G55" s="345"/>
      <c r="H55" s="346"/>
      <c r="I55" s="365"/>
      <c r="J55" s="293"/>
      <c r="K55" s="325"/>
      <c r="R55" s="5" t="str">
        <f t="shared" si="1"/>
        <v/>
      </c>
    </row>
    <row r="56" spans="1:18" ht="15.75" thickBot="1">
      <c r="R56" s="5"/>
    </row>
    <row r="57" spans="1:18" ht="19.5" thickBot="1">
      <c r="A57" s="294" t="s">
        <v>309</v>
      </c>
      <c r="B57" s="295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6"/>
      <c r="R57" s="5"/>
    </row>
    <row r="58" spans="1:18" ht="15.75" thickBot="1">
      <c r="A58" s="297" t="s">
        <v>207</v>
      </c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9"/>
      <c r="R58" s="5"/>
    </row>
    <row r="59" spans="1:18" ht="15.75" thickBot="1">
      <c r="A59" s="70" t="s">
        <v>185</v>
      </c>
      <c r="B59" s="342" t="s">
        <v>208</v>
      </c>
      <c r="C59" s="366"/>
      <c r="D59" s="343"/>
      <c r="E59" s="342" t="s">
        <v>209</v>
      </c>
      <c r="F59" s="343"/>
      <c r="G59" s="342" t="s">
        <v>210</v>
      </c>
      <c r="H59" s="343"/>
      <c r="I59" s="338" t="s">
        <v>211</v>
      </c>
      <c r="J59" s="339"/>
      <c r="K59" s="339"/>
      <c r="L59" s="297" t="s">
        <v>212</v>
      </c>
      <c r="M59" s="298"/>
      <c r="N59" s="299"/>
      <c r="O59" s="367" t="s">
        <v>213</v>
      </c>
      <c r="P59" s="368"/>
      <c r="R59" s="5"/>
    </row>
    <row r="60" spans="1:18">
      <c r="A60" s="69">
        <v>1</v>
      </c>
      <c r="B60" s="317"/>
      <c r="C60" s="333"/>
      <c r="D60" s="334"/>
      <c r="E60" s="317"/>
      <c r="F60" s="334"/>
      <c r="G60" s="317"/>
      <c r="H60" s="334"/>
      <c r="I60" s="369"/>
      <c r="J60" s="370"/>
      <c r="K60" s="371"/>
      <c r="L60" s="317"/>
      <c r="M60" s="333"/>
      <c r="N60" s="334"/>
      <c r="O60" s="372"/>
      <c r="P60" s="373"/>
      <c r="R60" s="5" t="str">
        <f>IF(B60="","",IF(B60="руководитель экспертной группы",IF(E60="Международный",5,IF(E60="Всероссийский",1,IF(E60="Региональный",0.2,IF(E60="Областной",0.2,0.1)))),IF(E60="Международный",4,IF(E60="Всероссийский",0.8,0.1))))</f>
        <v/>
      </c>
    </row>
    <row r="61" spans="1:18">
      <c r="A61" s="63">
        <v>2</v>
      </c>
      <c r="B61" s="329"/>
      <c r="C61" s="374"/>
      <c r="D61" s="271"/>
      <c r="E61" s="329"/>
      <c r="F61" s="271"/>
      <c r="G61" s="329"/>
      <c r="H61" s="271"/>
      <c r="I61" s="377"/>
      <c r="J61" s="263"/>
      <c r="K61" s="264"/>
      <c r="L61" s="329"/>
      <c r="M61" s="374"/>
      <c r="N61" s="271"/>
      <c r="O61" s="375"/>
      <c r="P61" s="376"/>
      <c r="R61" s="5" t="str">
        <f t="shared" ref="R61:R69" si="2">IF(B61="","",IF(B61="руководитель экспертной группы",IF(E61="Международный",5,IF(E61="Всероссийский",1,IF(E61="Региональный",0.2,IF(E61="Областной",0.2,0.1)))),IF(E61="Международный",4,IF(E61="Всероссийский",0.8,0.1))))</f>
        <v/>
      </c>
    </row>
    <row r="62" spans="1:18">
      <c r="A62" s="63">
        <v>3</v>
      </c>
      <c r="B62" s="329"/>
      <c r="C62" s="374"/>
      <c r="D62" s="271"/>
      <c r="E62" s="329"/>
      <c r="F62" s="271"/>
      <c r="G62" s="329"/>
      <c r="H62" s="271"/>
      <c r="I62" s="377"/>
      <c r="J62" s="263"/>
      <c r="K62" s="264"/>
      <c r="L62" s="329"/>
      <c r="M62" s="374"/>
      <c r="N62" s="271"/>
      <c r="O62" s="375"/>
      <c r="P62" s="376"/>
      <c r="R62" s="5" t="str">
        <f t="shared" si="2"/>
        <v/>
      </c>
    </row>
    <row r="63" spans="1:18">
      <c r="A63" s="63">
        <v>4</v>
      </c>
      <c r="B63" s="329"/>
      <c r="C63" s="374"/>
      <c r="D63" s="271"/>
      <c r="E63" s="329"/>
      <c r="F63" s="271"/>
      <c r="G63" s="329"/>
      <c r="H63" s="271"/>
      <c r="I63" s="377"/>
      <c r="J63" s="263"/>
      <c r="K63" s="264"/>
      <c r="L63" s="329"/>
      <c r="M63" s="374"/>
      <c r="N63" s="271"/>
      <c r="O63" s="375"/>
      <c r="P63" s="376"/>
      <c r="R63" s="5" t="str">
        <f t="shared" si="2"/>
        <v/>
      </c>
    </row>
    <row r="64" spans="1:18">
      <c r="A64" s="63">
        <v>5</v>
      </c>
      <c r="B64" s="329"/>
      <c r="C64" s="374"/>
      <c r="D64" s="271"/>
      <c r="E64" s="329"/>
      <c r="F64" s="271"/>
      <c r="G64" s="329"/>
      <c r="H64" s="271"/>
      <c r="I64" s="377"/>
      <c r="J64" s="263"/>
      <c r="K64" s="264"/>
      <c r="L64" s="329"/>
      <c r="M64" s="374"/>
      <c r="N64" s="271"/>
      <c r="O64" s="375"/>
      <c r="P64" s="376"/>
      <c r="R64" s="5" t="str">
        <f t="shared" si="2"/>
        <v/>
      </c>
    </row>
    <row r="65" spans="1:18">
      <c r="A65" s="63">
        <v>6</v>
      </c>
      <c r="B65" s="329"/>
      <c r="C65" s="374"/>
      <c r="D65" s="271"/>
      <c r="E65" s="329"/>
      <c r="F65" s="271"/>
      <c r="G65" s="329"/>
      <c r="H65" s="271"/>
      <c r="I65" s="377"/>
      <c r="J65" s="263"/>
      <c r="K65" s="264"/>
      <c r="L65" s="329"/>
      <c r="M65" s="374"/>
      <c r="N65" s="271"/>
      <c r="O65" s="375"/>
      <c r="P65" s="376"/>
      <c r="R65" s="5" t="str">
        <f t="shared" si="2"/>
        <v/>
      </c>
    </row>
    <row r="66" spans="1:18">
      <c r="A66" s="63">
        <v>7</v>
      </c>
      <c r="B66" s="329"/>
      <c r="C66" s="374"/>
      <c r="D66" s="271"/>
      <c r="E66" s="329"/>
      <c r="F66" s="271"/>
      <c r="G66" s="329"/>
      <c r="H66" s="271"/>
      <c r="I66" s="377"/>
      <c r="J66" s="263"/>
      <c r="K66" s="264"/>
      <c r="L66" s="329"/>
      <c r="M66" s="374"/>
      <c r="N66" s="271"/>
      <c r="O66" s="375"/>
      <c r="P66" s="376"/>
      <c r="R66" s="5" t="str">
        <f t="shared" si="2"/>
        <v/>
      </c>
    </row>
    <row r="67" spans="1:18">
      <c r="A67" s="63">
        <v>8</v>
      </c>
      <c r="B67" s="329"/>
      <c r="C67" s="374"/>
      <c r="D67" s="271"/>
      <c r="E67" s="329"/>
      <c r="F67" s="271"/>
      <c r="G67" s="329"/>
      <c r="H67" s="271"/>
      <c r="I67" s="377"/>
      <c r="J67" s="263"/>
      <c r="K67" s="264"/>
      <c r="L67" s="329"/>
      <c r="M67" s="374"/>
      <c r="N67" s="271"/>
      <c r="O67" s="375"/>
      <c r="P67" s="376"/>
      <c r="R67" s="5" t="str">
        <f t="shared" si="2"/>
        <v/>
      </c>
    </row>
    <row r="68" spans="1:18">
      <c r="A68" s="63">
        <v>9</v>
      </c>
      <c r="B68" s="329"/>
      <c r="C68" s="374"/>
      <c r="D68" s="271"/>
      <c r="E68" s="329"/>
      <c r="F68" s="271"/>
      <c r="G68" s="329"/>
      <c r="H68" s="271"/>
      <c r="I68" s="377"/>
      <c r="J68" s="263"/>
      <c r="K68" s="264"/>
      <c r="L68" s="329"/>
      <c r="M68" s="374"/>
      <c r="N68" s="271"/>
      <c r="O68" s="375"/>
      <c r="P68" s="376"/>
      <c r="R68" s="5" t="str">
        <f t="shared" si="2"/>
        <v/>
      </c>
    </row>
    <row r="69" spans="1:18" ht="15.75" thickBot="1">
      <c r="A69" s="64">
        <v>10</v>
      </c>
      <c r="B69" s="292"/>
      <c r="C69" s="386"/>
      <c r="D69" s="387"/>
      <c r="E69" s="292"/>
      <c r="F69" s="387"/>
      <c r="G69" s="292"/>
      <c r="H69" s="387"/>
      <c r="I69" s="388"/>
      <c r="J69" s="272"/>
      <c r="K69" s="290"/>
      <c r="L69" s="292"/>
      <c r="M69" s="386"/>
      <c r="N69" s="387"/>
      <c r="O69" s="402"/>
      <c r="P69" s="403"/>
      <c r="R69" s="5" t="str">
        <f t="shared" si="2"/>
        <v/>
      </c>
    </row>
    <row r="70" spans="1:18" ht="15.75" thickBot="1">
      <c r="R70" s="5"/>
    </row>
    <row r="71" spans="1:18" ht="19.5" thickBot="1">
      <c r="A71" s="294" t="s">
        <v>214</v>
      </c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6"/>
      <c r="R71" s="5"/>
    </row>
    <row r="72" spans="1:18" ht="15.75" thickBot="1">
      <c r="A72" s="70" t="s">
        <v>185</v>
      </c>
      <c r="B72" s="338" t="s">
        <v>215</v>
      </c>
      <c r="C72" s="339"/>
      <c r="D72" s="339"/>
      <c r="E72" s="340"/>
      <c r="F72" s="338" t="s">
        <v>216</v>
      </c>
      <c r="G72" s="339"/>
      <c r="H72" s="340"/>
      <c r="I72" s="338" t="s">
        <v>217</v>
      </c>
      <c r="J72" s="339"/>
      <c r="K72" s="339"/>
      <c r="L72" s="297" t="s">
        <v>218</v>
      </c>
      <c r="M72" s="298"/>
      <c r="N72" s="299"/>
      <c r="R72" s="5"/>
    </row>
    <row r="73" spans="1:18">
      <c r="A73" s="69">
        <v>1</v>
      </c>
      <c r="B73" s="306"/>
      <c r="C73" s="307"/>
      <c r="D73" s="307"/>
      <c r="E73" s="308"/>
      <c r="F73" s="306"/>
      <c r="G73" s="307"/>
      <c r="H73" s="308"/>
      <c r="I73" s="306"/>
      <c r="J73" s="307"/>
      <c r="K73" s="389"/>
      <c r="L73" s="300"/>
      <c r="M73" s="301"/>
      <c r="N73" s="302"/>
      <c r="R73" s="5"/>
    </row>
    <row r="74" spans="1:18" ht="15.75" thickBot="1">
      <c r="A74" s="63">
        <v>2</v>
      </c>
      <c r="B74" s="391"/>
      <c r="C74" s="392"/>
      <c r="D74" s="392"/>
      <c r="E74" s="393"/>
      <c r="F74" s="309"/>
      <c r="G74" s="310"/>
      <c r="H74" s="311"/>
      <c r="I74" s="309"/>
      <c r="J74" s="310"/>
      <c r="K74" s="390"/>
      <c r="L74" s="303"/>
      <c r="M74" s="304"/>
      <c r="N74" s="305"/>
      <c r="R74" s="5"/>
    </row>
    <row r="75" spans="1:18" ht="15.75" thickBot="1">
      <c r="A75" s="63">
        <v>3</v>
      </c>
      <c r="B75" s="407"/>
      <c r="C75" s="408"/>
      <c r="D75" s="408"/>
      <c r="E75" s="409"/>
      <c r="F75" s="309"/>
      <c r="G75" s="310"/>
      <c r="H75" s="311"/>
      <c r="I75" s="309"/>
      <c r="J75" s="310"/>
      <c r="K75" s="390"/>
      <c r="L75" s="303"/>
      <c r="M75" s="304"/>
      <c r="N75" s="305"/>
      <c r="R75" s="5"/>
    </row>
    <row r="76" spans="1:18">
      <c r="A76" s="63">
        <v>4</v>
      </c>
      <c r="B76" s="404"/>
      <c r="C76" s="405"/>
      <c r="D76" s="405"/>
      <c r="E76" s="406"/>
      <c r="F76" s="309"/>
      <c r="G76" s="310"/>
      <c r="H76" s="311"/>
      <c r="I76" s="309"/>
      <c r="J76" s="310"/>
      <c r="K76" s="390"/>
      <c r="L76" s="303"/>
      <c r="M76" s="304"/>
      <c r="N76" s="305"/>
      <c r="R76" s="5"/>
    </row>
    <row r="77" spans="1:18">
      <c r="A77" s="63">
        <v>5</v>
      </c>
      <c r="B77" s="309"/>
      <c r="C77" s="310"/>
      <c r="D77" s="310"/>
      <c r="E77" s="311"/>
      <c r="F77" s="309"/>
      <c r="G77" s="310"/>
      <c r="H77" s="311"/>
      <c r="I77" s="309"/>
      <c r="J77" s="310"/>
      <c r="K77" s="390"/>
      <c r="L77" s="303"/>
      <c r="M77" s="304"/>
      <c r="N77" s="305"/>
      <c r="R77" s="5"/>
    </row>
    <row r="78" spans="1:18">
      <c r="A78" s="63">
        <v>6</v>
      </c>
      <c r="B78" s="309"/>
      <c r="C78" s="310"/>
      <c r="D78" s="310"/>
      <c r="E78" s="311"/>
      <c r="F78" s="309"/>
      <c r="G78" s="310"/>
      <c r="H78" s="311"/>
      <c r="I78" s="309"/>
      <c r="J78" s="310"/>
      <c r="K78" s="390"/>
      <c r="L78" s="303"/>
      <c r="M78" s="304"/>
      <c r="N78" s="305"/>
      <c r="R78" s="5"/>
    </row>
    <row r="79" spans="1:18">
      <c r="A79" s="63">
        <v>7</v>
      </c>
      <c r="B79" s="309"/>
      <c r="C79" s="310"/>
      <c r="D79" s="310"/>
      <c r="E79" s="311"/>
      <c r="F79" s="309"/>
      <c r="G79" s="310"/>
      <c r="H79" s="311"/>
      <c r="I79" s="309"/>
      <c r="J79" s="310"/>
      <c r="K79" s="390"/>
      <c r="L79" s="303"/>
      <c r="M79" s="304"/>
      <c r="N79" s="305"/>
      <c r="R79" s="5"/>
    </row>
    <row r="80" spans="1:18">
      <c r="A80" s="63">
        <v>8</v>
      </c>
      <c r="B80" s="309"/>
      <c r="C80" s="310"/>
      <c r="D80" s="310"/>
      <c r="E80" s="311"/>
      <c r="F80" s="309"/>
      <c r="G80" s="310"/>
      <c r="H80" s="311"/>
      <c r="I80" s="309"/>
      <c r="J80" s="310"/>
      <c r="K80" s="390"/>
      <c r="L80" s="303"/>
      <c r="M80" s="304"/>
      <c r="N80" s="305"/>
      <c r="R80" s="5"/>
    </row>
    <row r="81" spans="1:18">
      <c r="A81" s="63">
        <v>9</v>
      </c>
      <c r="B81" s="309"/>
      <c r="C81" s="310"/>
      <c r="D81" s="310"/>
      <c r="E81" s="311"/>
      <c r="F81" s="309"/>
      <c r="G81" s="310"/>
      <c r="H81" s="311"/>
      <c r="I81" s="309"/>
      <c r="J81" s="310"/>
      <c r="K81" s="390"/>
      <c r="L81" s="303"/>
      <c r="M81" s="304"/>
      <c r="N81" s="305"/>
      <c r="R81" s="5"/>
    </row>
    <row r="82" spans="1:18" ht="15.75" customHeight="1" thickBot="1">
      <c r="A82" s="64">
        <v>10</v>
      </c>
      <c r="B82" s="344"/>
      <c r="C82" s="345"/>
      <c r="D82" s="345"/>
      <c r="E82" s="346"/>
      <c r="F82" s="344"/>
      <c r="G82" s="345"/>
      <c r="H82" s="346"/>
      <c r="I82" s="344"/>
      <c r="J82" s="345"/>
      <c r="K82" s="385"/>
      <c r="L82" s="365"/>
      <c r="M82" s="394"/>
      <c r="N82" s="395"/>
      <c r="R82" s="5"/>
    </row>
    <row r="83" spans="1:18" ht="15.75" thickBot="1">
      <c r="R83" s="5"/>
    </row>
    <row r="84" spans="1:18" ht="19.5" thickBot="1">
      <c r="A84" s="294" t="s">
        <v>297</v>
      </c>
      <c r="B84" s="295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6"/>
      <c r="Q84" s="89"/>
      <c r="R84" s="5"/>
    </row>
    <row r="85" spans="1:18" ht="45.75" customHeight="1" thickBot="1">
      <c r="A85" s="138" t="s">
        <v>185</v>
      </c>
      <c r="B85" s="378" t="s">
        <v>298</v>
      </c>
      <c r="C85" s="379"/>
      <c r="D85" s="379"/>
      <c r="E85" s="380"/>
      <c r="F85" s="381" t="s">
        <v>299</v>
      </c>
      <c r="G85" s="382"/>
      <c r="H85" s="383" t="s">
        <v>306</v>
      </c>
      <c r="I85" s="384"/>
      <c r="J85" s="383" t="s">
        <v>300</v>
      </c>
      <c r="K85" s="384"/>
      <c r="L85" s="383" t="s">
        <v>301</v>
      </c>
      <c r="M85" s="384"/>
      <c r="N85" s="357" t="s">
        <v>302</v>
      </c>
      <c r="O85" s="358"/>
      <c r="P85" s="359"/>
      <c r="R85" s="5"/>
    </row>
    <row r="86" spans="1:18">
      <c r="A86" s="92">
        <v>1</v>
      </c>
      <c r="B86" s="301"/>
      <c r="C86" s="301"/>
      <c r="D86" s="301"/>
      <c r="E86" s="302"/>
      <c r="F86" s="300"/>
      <c r="G86" s="302"/>
      <c r="H86" s="300"/>
      <c r="I86" s="302"/>
      <c r="J86" s="300"/>
      <c r="K86" s="302"/>
      <c r="L86" s="300"/>
      <c r="M86" s="302"/>
      <c r="N86" s="411"/>
      <c r="O86" s="412"/>
      <c r="P86" s="413"/>
      <c r="R86" s="60" t="str">
        <f t="shared" ref="R86:R91" si="3">IF(B86="","",IF(F86="За рубежом",5,2))</f>
        <v/>
      </c>
    </row>
    <row r="87" spans="1:18">
      <c r="A87" s="91">
        <v>2</v>
      </c>
      <c r="B87" s="304"/>
      <c r="C87" s="304"/>
      <c r="D87" s="304"/>
      <c r="E87" s="305"/>
      <c r="F87" s="303"/>
      <c r="G87" s="305"/>
      <c r="H87" s="303"/>
      <c r="I87" s="305"/>
      <c r="J87" s="303"/>
      <c r="K87" s="305"/>
      <c r="L87" s="303"/>
      <c r="M87" s="305"/>
      <c r="N87" s="399"/>
      <c r="O87" s="400"/>
      <c r="P87" s="401"/>
      <c r="R87" s="5" t="str">
        <f t="shared" si="3"/>
        <v/>
      </c>
    </row>
    <row r="88" spans="1:18">
      <c r="A88" s="91">
        <v>3</v>
      </c>
      <c r="B88" s="304"/>
      <c r="C88" s="304"/>
      <c r="D88" s="304"/>
      <c r="E88" s="305"/>
      <c r="F88" s="303"/>
      <c r="G88" s="305"/>
      <c r="H88" s="303"/>
      <c r="I88" s="305"/>
      <c r="J88" s="303"/>
      <c r="K88" s="305"/>
      <c r="L88" s="303"/>
      <c r="M88" s="305"/>
      <c r="N88" s="399"/>
      <c r="O88" s="400"/>
      <c r="P88" s="401"/>
      <c r="R88" s="5" t="str">
        <f t="shared" si="3"/>
        <v/>
      </c>
    </row>
    <row r="89" spans="1:18">
      <c r="A89" s="91">
        <v>4</v>
      </c>
      <c r="B89" s="304"/>
      <c r="C89" s="304"/>
      <c r="D89" s="304"/>
      <c r="E89" s="305"/>
      <c r="F89" s="303"/>
      <c r="G89" s="305"/>
      <c r="H89" s="303"/>
      <c r="I89" s="305"/>
      <c r="J89" s="303"/>
      <c r="K89" s="305"/>
      <c r="L89" s="303"/>
      <c r="M89" s="305"/>
      <c r="N89" s="399"/>
      <c r="O89" s="400"/>
      <c r="P89" s="401"/>
      <c r="R89" s="5" t="str">
        <f t="shared" si="3"/>
        <v/>
      </c>
    </row>
    <row r="90" spans="1:18">
      <c r="A90" s="91">
        <v>5</v>
      </c>
      <c r="B90" s="304"/>
      <c r="C90" s="304"/>
      <c r="D90" s="304"/>
      <c r="E90" s="305"/>
      <c r="F90" s="303"/>
      <c r="G90" s="305"/>
      <c r="H90" s="303"/>
      <c r="I90" s="305"/>
      <c r="J90" s="303"/>
      <c r="K90" s="305"/>
      <c r="L90" s="303"/>
      <c r="M90" s="305"/>
      <c r="N90" s="399"/>
      <c r="O90" s="400"/>
      <c r="P90" s="401"/>
      <c r="R90" s="5" t="str">
        <f t="shared" si="3"/>
        <v/>
      </c>
    </row>
    <row r="91" spans="1:18" ht="15.75" thickBot="1">
      <c r="A91" s="137">
        <v>6</v>
      </c>
      <c r="B91" s="394"/>
      <c r="C91" s="394"/>
      <c r="D91" s="394"/>
      <c r="E91" s="395"/>
      <c r="F91" s="365"/>
      <c r="G91" s="395"/>
      <c r="H91" s="365"/>
      <c r="I91" s="395"/>
      <c r="J91" s="365"/>
      <c r="K91" s="395"/>
      <c r="L91" s="365"/>
      <c r="M91" s="395"/>
      <c r="N91" s="396"/>
      <c r="O91" s="397"/>
      <c r="P91" s="398"/>
      <c r="R91" s="6" t="str">
        <f t="shared" si="3"/>
        <v/>
      </c>
    </row>
    <row r="92" spans="1:18" ht="15.75" thickBot="1"/>
    <row r="93" spans="1:18" ht="15.75" thickBot="1">
      <c r="O93" s="410" t="s">
        <v>122</v>
      </c>
      <c r="P93" s="410"/>
      <c r="Q93" s="340"/>
      <c r="R93" s="28">
        <f>SUM(R2:R91)</f>
        <v>0</v>
      </c>
    </row>
  </sheetData>
  <sheetProtection password="E2A4" sheet="1" selectLockedCells="1"/>
  <customSheetViews>
    <customSheetView guid="{FEC32B5E-59F5-4B5B-B8BF-1089EE4B4EAE}" showGridLines="0" showRowCol="0">
      <selection activeCell="B7" sqref="B7:E7"/>
      <pageMargins left="0.7" right="0.7" top="0.75" bottom="0.75" header="0.3" footer="0.3"/>
      <pageSetup paperSize="9" orientation="portrait" r:id="rId1"/>
    </customSheetView>
  </customSheetViews>
  <mergeCells count="304">
    <mergeCell ref="O93:Q93"/>
    <mergeCell ref="L6:M6"/>
    <mergeCell ref="A5:M5"/>
    <mergeCell ref="L7:M7"/>
    <mergeCell ref="L8:M8"/>
    <mergeCell ref="L9:M9"/>
    <mergeCell ref="L10:M10"/>
    <mergeCell ref="L11:M11"/>
    <mergeCell ref="L12:M12"/>
    <mergeCell ref="L15:M15"/>
    <mergeCell ref="L16:M16"/>
    <mergeCell ref="L17:M17"/>
    <mergeCell ref="L18:M18"/>
    <mergeCell ref="L21:M21"/>
    <mergeCell ref="L22:M22"/>
    <mergeCell ref="L23:M23"/>
    <mergeCell ref="A20:M20"/>
    <mergeCell ref="B23:E23"/>
    <mergeCell ref="F23:H23"/>
    <mergeCell ref="I23:K23"/>
    <mergeCell ref="N86:P86"/>
    <mergeCell ref="N87:P87"/>
    <mergeCell ref="N88:P88"/>
    <mergeCell ref="L24:M24"/>
    <mergeCell ref="L25:M25"/>
    <mergeCell ref="L26:M26"/>
    <mergeCell ref="L27:M27"/>
    <mergeCell ref="L29:M29"/>
    <mergeCell ref="L30:M30"/>
    <mergeCell ref="L31:M31"/>
    <mergeCell ref="L85:M85"/>
    <mergeCell ref="O69:P69"/>
    <mergeCell ref="L28:M28"/>
    <mergeCell ref="N85:P85"/>
    <mergeCell ref="A71:N71"/>
    <mergeCell ref="B82:E82"/>
    <mergeCell ref="F75:H75"/>
    <mergeCell ref="I75:K75"/>
    <mergeCell ref="F78:H78"/>
    <mergeCell ref="I78:K78"/>
    <mergeCell ref="B78:E78"/>
    <mergeCell ref="B76:E76"/>
    <mergeCell ref="B75:E75"/>
    <mergeCell ref="F76:H76"/>
    <mergeCell ref="I76:K76"/>
    <mergeCell ref="B77:E77"/>
    <mergeCell ref="F77:H77"/>
    <mergeCell ref="I77:K77"/>
    <mergeCell ref="N91:P91"/>
    <mergeCell ref="H88:I88"/>
    <mergeCell ref="H89:I89"/>
    <mergeCell ref="H90:I90"/>
    <mergeCell ref="H91:I91"/>
    <mergeCell ref="J88:K88"/>
    <mergeCell ref="J89:K89"/>
    <mergeCell ref="J90:K90"/>
    <mergeCell ref="J91:K91"/>
    <mergeCell ref="L89:M89"/>
    <mergeCell ref="N89:P89"/>
    <mergeCell ref="N90:P90"/>
    <mergeCell ref="L90:M90"/>
    <mergeCell ref="L91:M91"/>
    <mergeCell ref="L88:M88"/>
    <mergeCell ref="L86:M86"/>
    <mergeCell ref="L87:M87"/>
    <mergeCell ref="B89:E89"/>
    <mergeCell ref="B90:E90"/>
    <mergeCell ref="B91:E91"/>
    <mergeCell ref="F86:G86"/>
    <mergeCell ref="F87:G87"/>
    <mergeCell ref="F88:G88"/>
    <mergeCell ref="H86:I86"/>
    <mergeCell ref="H87:I87"/>
    <mergeCell ref="F89:G89"/>
    <mergeCell ref="B88:E88"/>
    <mergeCell ref="J86:K86"/>
    <mergeCell ref="J87:K87"/>
    <mergeCell ref="F90:G90"/>
    <mergeCell ref="F91:G91"/>
    <mergeCell ref="B86:E86"/>
    <mergeCell ref="B87:E87"/>
    <mergeCell ref="L69:N69"/>
    <mergeCell ref="L80:N80"/>
    <mergeCell ref="L81:N81"/>
    <mergeCell ref="L82:N82"/>
    <mergeCell ref="B72:E72"/>
    <mergeCell ref="F72:H72"/>
    <mergeCell ref="I72:K72"/>
    <mergeCell ref="B73:E73"/>
    <mergeCell ref="B81:E81"/>
    <mergeCell ref="B85:E85"/>
    <mergeCell ref="F85:G85"/>
    <mergeCell ref="H85:I85"/>
    <mergeCell ref="J85:K85"/>
    <mergeCell ref="F82:H82"/>
    <mergeCell ref="I82:K82"/>
    <mergeCell ref="B80:E80"/>
    <mergeCell ref="F80:H80"/>
    <mergeCell ref="B69:D69"/>
    <mergeCell ref="E69:F69"/>
    <mergeCell ref="G69:H69"/>
    <mergeCell ref="I69:K69"/>
    <mergeCell ref="F73:H73"/>
    <mergeCell ref="I73:K73"/>
    <mergeCell ref="F81:H81"/>
    <mergeCell ref="I81:K81"/>
    <mergeCell ref="B74:E74"/>
    <mergeCell ref="F74:H74"/>
    <mergeCell ref="I74:K74"/>
    <mergeCell ref="I80:K80"/>
    <mergeCell ref="B79:E79"/>
    <mergeCell ref="F79:H79"/>
    <mergeCell ref="I79:K79"/>
    <mergeCell ref="O68:P68"/>
    <mergeCell ref="L68:N68"/>
    <mergeCell ref="B66:D66"/>
    <mergeCell ref="E66:F66"/>
    <mergeCell ref="G66:H66"/>
    <mergeCell ref="I66:K66"/>
    <mergeCell ref="O66:P66"/>
    <mergeCell ref="B65:D65"/>
    <mergeCell ref="E65:F65"/>
    <mergeCell ref="G65:H65"/>
    <mergeCell ref="I65:K65"/>
    <mergeCell ref="O65:P65"/>
    <mergeCell ref="L65:N65"/>
    <mergeCell ref="L66:N66"/>
    <mergeCell ref="B67:D67"/>
    <mergeCell ref="E67:F67"/>
    <mergeCell ref="G67:H67"/>
    <mergeCell ref="I67:K67"/>
    <mergeCell ref="B68:D68"/>
    <mergeCell ref="E68:F68"/>
    <mergeCell ref="G68:H68"/>
    <mergeCell ref="I68:K68"/>
    <mergeCell ref="O67:P67"/>
    <mergeCell ref="L67:N67"/>
    <mergeCell ref="O64:P64"/>
    <mergeCell ref="B63:D63"/>
    <mergeCell ref="E63:F63"/>
    <mergeCell ref="G63:H63"/>
    <mergeCell ref="I63:K63"/>
    <mergeCell ref="O63:P63"/>
    <mergeCell ref="L63:N63"/>
    <mergeCell ref="L64:N64"/>
    <mergeCell ref="B64:D64"/>
    <mergeCell ref="E64:F64"/>
    <mergeCell ref="G64:H64"/>
    <mergeCell ref="I64:K64"/>
    <mergeCell ref="B62:D62"/>
    <mergeCell ref="E62:F62"/>
    <mergeCell ref="G62:H62"/>
    <mergeCell ref="O62:P62"/>
    <mergeCell ref="B61:D61"/>
    <mergeCell ref="E61:F61"/>
    <mergeCell ref="G61:H61"/>
    <mergeCell ref="I61:K61"/>
    <mergeCell ref="O61:P61"/>
    <mergeCell ref="L61:N61"/>
    <mergeCell ref="L62:N62"/>
    <mergeCell ref="I62:K62"/>
    <mergeCell ref="I55:K55"/>
    <mergeCell ref="B59:D59"/>
    <mergeCell ref="E59:F59"/>
    <mergeCell ref="G59:H59"/>
    <mergeCell ref="I59:K59"/>
    <mergeCell ref="A58:P58"/>
    <mergeCell ref="L59:N59"/>
    <mergeCell ref="O59:P59"/>
    <mergeCell ref="B60:D60"/>
    <mergeCell ref="E60:F60"/>
    <mergeCell ref="G60:H60"/>
    <mergeCell ref="I60:K60"/>
    <mergeCell ref="O60:P60"/>
    <mergeCell ref="L60:N60"/>
    <mergeCell ref="B55:E55"/>
    <mergeCell ref="F55:H55"/>
    <mergeCell ref="I54:K54"/>
    <mergeCell ref="I53:K53"/>
    <mergeCell ref="B49:E49"/>
    <mergeCell ref="F49:H49"/>
    <mergeCell ref="B50:E50"/>
    <mergeCell ref="F50:H50"/>
    <mergeCell ref="I51:K51"/>
    <mergeCell ref="I50:K50"/>
    <mergeCell ref="I49:K49"/>
    <mergeCell ref="B54:E54"/>
    <mergeCell ref="F54:H54"/>
    <mergeCell ref="B51:E51"/>
    <mergeCell ref="F51:H51"/>
    <mergeCell ref="B52:E52"/>
    <mergeCell ref="F52:H52"/>
    <mergeCell ref="B46:E46"/>
    <mergeCell ref="F46:H46"/>
    <mergeCell ref="I46:K46"/>
    <mergeCell ref="B47:E47"/>
    <mergeCell ref="F47:H47"/>
    <mergeCell ref="B48:E48"/>
    <mergeCell ref="F48:H48"/>
    <mergeCell ref="B53:E53"/>
    <mergeCell ref="F53:H53"/>
    <mergeCell ref="A40:G40"/>
    <mergeCell ref="H40:J40"/>
    <mergeCell ref="A41:G41"/>
    <mergeCell ref="H41:J41"/>
    <mergeCell ref="A43:K43"/>
    <mergeCell ref="A44:K44"/>
    <mergeCell ref="B45:E45"/>
    <mergeCell ref="F45:H45"/>
    <mergeCell ref="I45:K45"/>
    <mergeCell ref="A35:F35"/>
    <mergeCell ref="G35:H35"/>
    <mergeCell ref="I35:J35"/>
    <mergeCell ref="G36:H36"/>
    <mergeCell ref="I36:J36"/>
    <mergeCell ref="A37:H37"/>
    <mergeCell ref="I37:J37"/>
    <mergeCell ref="A39:G39"/>
    <mergeCell ref="H39:J39"/>
    <mergeCell ref="I28:K28"/>
    <mergeCell ref="B29:E29"/>
    <mergeCell ref="F29:H29"/>
    <mergeCell ref="I29:K29"/>
    <mergeCell ref="B30:E30"/>
    <mergeCell ref="F30:H30"/>
    <mergeCell ref="I30:K30"/>
    <mergeCell ref="A33:J33"/>
    <mergeCell ref="A34:H34"/>
    <mergeCell ref="I34:J34"/>
    <mergeCell ref="B31:E31"/>
    <mergeCell ref="F31:H31"/>
    <mergeCell ref="I31:K31"/>
    <mergeCell ref="B6:E6"/>
    <mergeCell ref="F6:H6"/>
    <mergeCell ref="I6:K6"/>
    <mergeCell ref="B7:E7"/>
    <mergeCell ref="I52:K52"/>
    <mergeCell ref="B1:I1"/>
    <mergeCell ref="B2:G2"/>
    <mergeCell ref="H2:I2"/>
    <mergeCell ref="B3:G3"/>
    <mergeCell ref="H3:I3"/>
    <mergeCell ref="B8:E8"/>
    <mergeCell ref="F8:H8"/>
    <mergeCell ref="B10:E10"/>
    <mergeCell ref="F10:H10"/>
    <mergeCell ref="I10:K10"/>
    <mergeCell ref="B11:E11"/>
    <mergeCell ref="F11:H11"/>
    <mergeCell ref="I11:K11"/>
    <mergeCell ref="B18:E18"/>
    <mergeCell ref="F18:H18"/>
    <mergeCell ref="I18:K18"/>
    <mergeCell ref="B16:E16"/>
    <mergeCell ref="F16:H16"/>
    <mergeCell ref="I16:K16"/>
    <mergeCell ref="F7:H7"/>
    <mergeCell ref="I7:K7"/>
    <mergeCell ref="B15:E15"/>
    <mergeCell ref="F15:H15"/>
    <mergeCell ref="I48:K48"/>
    <mergeCell ref="I47:K47"/>
    <mergeCell ref="I8:K8"/>
    <mergeCell ref="B12:E12"/>
    <mergeCell ref="F12:H12"/>
    <mergeCell ref="I15:K15"/>
    <mergeCell ref="B9:E9"/>
    <mergeCell ref="F9:H9"/>
    <mergeCell ref="I9:K9"/>
    <mergeCell ref="B17:E17"/>
    <mergeCell ref="F17:H17"/>
    <mergeCell ref="I17:K17"/>
    <mergeCell ref="B24:E24"/>
    <mergeCell ref="F24:H24"/>
    <mergeCell ref="I24:K24"/>
    <mergeCell ref="B21:E21"/>
    <mergeCell ref="F21:H21"/>
    <mergeCell ref="I21:K21"/>
    <mergeCell ref="B22:E22"/>
    <mergeCell ref="F22:H22"/>
    <mergeCell ref="I12:K12"/>
    <mergeCell ref="A84:P84"/>
    <mergeCell ref="L72:N72"/>
    <mergeCell ref="L73:N73"/>
    <mergeCell ref="L74:N74"/>
    <mergeCell ref="L75:N75"/>
    <mergeCell ref="L76:N76"/>
    <mergeCell ref="L77:N77"/>
    <mergeCell ref="L78:N78"/>
    <mergeCell ref="L79:N79"/>
    <mergeCell ref="A14:M14"/>
    <mergeCell ref="A57:P57"/>
    <mergeCell ref="I22:K22"/>
    <mergeCell ref="B25:E25"/>
    <mergeCell ref="F25:H25"/>
    <mergeCell ref="I25:K25"/>
    <mergeCell ref="B26:E26"/>
    <mergeCell ref="F26:H26"/>
    <mergeCell ref="I26:K26"/>
    <mergeCell ref="B27:E27"/>
    <mergeCell ref="F27:H27"/>
    <mergeCell ref="I27:K27"/>
    <mergeCell ref="B28:E28"/>
    <mergeCell ref="F28:H28"/>
  </mergeCells>
  <dataValidations count="29">
    <dataValidation type="list" allowBlank="1" showInputMessage="1" showErrorMessage="1" prompt="Выберите из списка" sqref="L86:L91">
      <formula1>списки2!$G$10:$G$11</formula1>
    </dataValidation>
    <dataValidation type="list" allowBlank="1" showInputMessage="1" showErrorMessage="1" prompt="Выберите один из вариантов" sqref="L73:L82">
      <formula1>списки2!$A$6:$A$7</formula1>
    </dataValidation>
    <dataValidation allowBlank="1" showInputMessage="1" showErrorMessage="1" prompt="Введите место проведения мероприятия" sqref="L60:L69"/>
    <dataValidation allowBlank="1" showInputMessage="1" showErrorMessage="1" prompt="Введите данные о документе создания научного объединения" sqref="I73:K82"/>
    <dataValidation allowBlank="1" showInputMessage="1" showErrorMessage="1" prompt="Введите наименование научного объединения" sqref="B73:E82"/>
    <dataValidation type="list" allowBlank="1" showInputMessage="1" showErrorMessage="1" prompt="Выберите из списка" sqref="F73:H82">
      <formula1>списки2!$E$6:$E$11</formula1>
    </dataValidation>
    <dataValidation type="date" operator="greaterThan" allowBlank="1" showInputMessage="1" showErrorMessage="1" error="Введите сроки проведения мероприятия в формате МЕСЯЦ ГОД (пример: Апрель 2013)" prompt="Введите сроки проведения мероприятия в формате МЕСЯЦ ГОД (пример: сентябрь 2013)" sqref="O60:P69">
      <formula1>25569</formula1>
    </dataValidation>
    <dataValidation allowBlank="1" showInputMessage="1" showErrorMessage="1" prompt="Введите наименование мероприятия" sqref="I60:K69"/>
    <dataValidation type="list" allowBlank="1" showInputMessage="1" showErrorMessage="1" prompt="Выберите из списка " sqref="G60:H69">
      <formula1>списки2!$D$6:$D$9</formula1>
    </dataValidation>
    <dataValidation type="list" allowBlank="1" showInputMessage="1" showErrorMessage="1" prompt="Выберите из списка" sqref="E60:F69">
      <formula1>списки2!$E$27:$E$31</formula1>
    </dataValidation>
    <dataValidation type="list" allowBlank="1" showInputMessage="1" showErrorMessage="1" prompt="Выберите из списка" sqref="H40:J41 I35:J36">
      <formula1>списки2!$B$1:$B$11</formula1>
    </dataValidation>
    <dataValidation type="list" allowBlank="1" showInputMessage="1" showErrorMessage="1" prompt="Выберите из списка" sqref="I46:I55">
      <formula1>списки2!$A$6:$A$7</formula1>
    </dataValidation>
    <dataValidation type="list" allowBlank="1" showInputMessage="1" showErrorMessage="1" prompt="Выберите вид издания" sqref="F46:H55">
      <formula1>списки2!$C$1:$C$4</formula1>
    </dataValidation>
    <dataValidation allowBlank="1" showInputMessage="1" showErrorMessage="1" prompt="Введите наименование издания" sqref="B46:E55"/>
    <dataValidation type="list" allowBlank="1" showInputMessage="1" showErrorMessage="1" prompt="Выберите из списка" sqref="B60:D69">
      <formula1>списки2!$E$1:$E$2</formula1>
    </dataValidation>
    <dataValidation type="list" allowBlank="1" showInputMessage="1" showErrorMessage="1" prompt="Выберите из списка" sqref="F86:G91">
      <formula1>списки2!$G$7:$G$8</formula1>
    </dataValidation>
    <dataValidation allowBlank="1" showInputMessage="1" showErrorMessage="1" prompt="Введите наименование организации" sqref="B86:E91"/>
    <dataValidation type="date" operator="greaterThan" allowBlank="1" showInputMessage="1" showErrorMessage="1" prompt="Введите сроки прохождения обучения в формате МЕСЯЦ ГОД (пример: сентябрь 2013)" sqref="H86:I91">
      <formula1>25569</formula1>
    </dataValidation>
    <dataValidation type="list" allowBlank="1" showInputMessage="1" showErrorMessage="1" prompt="Выберите из списка" sqref="J86:J91">
      <formula1>списки2!$G$13:$G$14</formula1>
    </dataValidation>
    <dataValidation allowBlank="1" showInputMessage="1" showErrorMessage="1" prompt="Введите ФИО магистранта" sqref="B22:E31"/>
    <dataValidation allowBlank="1" showInputMessage="1" showErrorMessage="1" prompt="Введите наименование специальности" sqref="I22:K31 I7:I12 I16:K18"/>
    <dataValidation allowBlank="1" showInputMessage="1" showErrorMessage="1" prompt="Введите шифр специальности" sqref="F22:H31 F7:F12 F16:H18"/>
    <dataValidation allowBlank="1" showInputMessage="1" showErrorMessage="1" prompt="Введите ФИО докторанта" sqref="B16:E18"/>
    <dataValidation allowBlank="1" showInputMessage="1" showErrorMessage="1" prompt="Значения этого поля берется автоматически из Вашей личной карточки" sqref="H2:I3"/>
    <dataValidation allowBlank="1" showInputMessage="1" showErrorMessage="1" prompt="Введите ФИО аспиранта" sqref="B7:B12"/>
    <dataValidation type="list" allowBlank="1" showInputMessage="1" showErrorMessage="1" prompt="Выберите из списка" sqref="I37:J37">
      <formula1>списки2!$B$1:$B$16</formula1>
    </dataValidation>
    <dataValidation allowBlank="1" showInputMessage="1" showErrorMessage="1" prompt="Введите номер документа" sqref="N86:P91"/>
    <dataValidation type="list" allowBlank="1" showInputMessage="1" showErrorMessage="1" prompt="Выберите из списка" sqref="L7:M12">
      <formula1>списки2!$A$1:$A$4</formula1>
    </dataValidation>
    <dataValidation type="list" allowBlank="1" showInputMessage="1" showErrorMessage="1" prompt="Выберите из списка" sqref="L16:M18 L22:M31">
      <formula1>списки2!$A$1:$A$2</formula1>
    </dataValidation>
  </dataValidation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G51"/>
  <sheetViews>
    <sheetView workbookViewId="0">
      <selection activeCell="C35" sqref="C35"/>
    </sheetView>
  </sheetViews>
  <sheetFormatPr defaultRowHeight="15"/>
  <cols>
    <col min="3" max="3" width="25.42578125" customWidth="1"/>
    <col min="4" max="4" width="14.7109375" bestFit="1" customWidth="1"/>
    <col min="5" max="5" width="32.5703125" bestFit="1" customWidth="1"/>
    <col min="6" max="6" width="39.7109375" bestFit="1" customWidth="1"/>
    <col min="7" max="7" width="31.85546875" bestFit="1" customWidth="1"/>
  </cols>
  <sheetData>
    <row r="1" spans="1:7">
      <c r="A1" s="81" t="s">
        <v>235</v>
      </c>
      <c r="B1" s="4">
        <v>0</v>
      </c>
      <c r="C1" s="81" t="s">
        <v>236</v>
      </c>
      <c r="D1" s="4" t="s">
        <v>237</v>
      </c>
      <c r="E1" s="82" t="s">
        <v>238</v>
      </c>
      <c r="F1" s="83" t="s">
        <v>239</v>
      </c>
      <c r="G1" s="83" t="s">
        <v>240</v>
      </c>
    </row>
    <row r="2" spans="1:7" ht="15.75" thickBot="1">
      <c r="A2" s="24" t="s">
        <v>241</v>
      </c>
      <c r="B2" s="5">
        <v>1</v>
      </c>
      <c r="C2" s="24" t="s">
        <v>242</v>
      </c>
      <c r="D2" s="5" t="s">
        <v>118</v>
      </c>
      <c r="E2" s="84" t="s">
        <v>243</v>
      </c>
      <c r="F2" s="85" t="s">
        <v>244</v>
      </c>
      <c r="G2" s="85" t="s">
        <v>245</v>
      </c>
    </row>
    <row r="3" spans="1:7">
      <c r="A3" s="24" t="s">
        <v>246</v>
      </c>
      <c r="B3" s="5">
        <v>2</v>
      </c>
      <c r="C3" s="24" t="s">
        <v>247</v>
      </c>
      <c r="D3" s="5" t="s">
        <v>119</v>
      </c>
      <c r="F3" s="5" t="s">
        <v>248</v>
      </c>
      <c r="G3" s="85" t="s">
        <v>249</v>
      </c>
    </row>
    <row r="4" spans="1:7" ht="15.75" thickBot="1">
      <c r="A4" s="25" t="s">
        <v>250</v>
      </c>
      <c r="B4" s="5">
        <v>3</v>
      </c>
      <c r="C4" s="25" t="s">
        <v>251</v>
      </c>
      <c r="D4" s="5" t="s">
        <v>120</v>
      </c>
      <c r="F4" s="5" t="s">
        <v>252</v>
      </c>
      <c r="G4" s="85" t="s">
        <v>253</v>
      </c>
    </row>
    <row r="5" spans="1:7" ht="15.75" thickBot="1">
      <c r="B5" s="5">
        <v>4</v>
      </c>
      <c r="D5" s="86" t="s">
        <v>121</v>
      </c>
      <c r="F5" s="6" t="s">
        <v>254</v>
      </c>
      <c r="G5" s="86" t="s">
        <v>104</v>
      </c>
    </row>
    <row r="6" spans="1:7" ht="15.75" thickBot="1">
      <c r="A6" s="4" t="s">
        <v>255</v>
      </c>
      <c r="B6" s="24">
        <v>5</v>
      </c>
      <c r="C6" s="4" t="s">
        <v>256</v>
      </c>
      <c r="D6" s="22" t="s">
        <v>257</v>
      </c>
      <c r="E6" s="4" t="s">
        <v>258</v>
      </c>
    </row>
    <row r="7" spans="1:7" ht="15.75" thickBot="1">
      <c r="A7" s="6" t="s">
        <v>259</v>
      </c>
      <c r="B7" s="24">
        <v>6</v>
      </c>
      <c r="C7" s="5" t="s">
        <v>260</v>
      </c>
      <c r="D7" s="9" t="s">
        <v>261</v>
      </c>
      <c r="E7" s="5" t="s">
        <v>262</v>
      </c>
      <c r="F7" s="83" t="s">
        <v>263</v>
      </c>
      <c r="G7" s="83" t="s">
        <v>303</v>
      </c>
    </row>
    <row r="8" spans="1:7" ht="15.75" thickBot="1">
      <c r="B8" s="24">
        <v>7</v>
      </c>
      <c r="C8" s="5" t="s">
        <v>267</v>
      </c>
      <c r="D8" s="9" t="s">
        <v>264</v>
      </c>
      <c r="E8" s="5" t="s">
        <v>265</v>
      </c>
      <c r="F8" s="86" t="s">
        <v>266</v>
      </c>
      <c r="G8" s="86" t="s">
        <v>248</v>
      </c>
    </row>
    <row r="9" spans="1:7" ht="15.75" thickBot="1">
      <c r="B9" s="24">
        <v>8</v>
      </c>
      <c r="C9" s="5" t="s">
        <v>270</v>
      </c>
      <c r="D9" s="90" t="s">
        <v>268</v>
      </c>
      <c r="E9" s="5" t="s">
        <v>269</v>
      </c>
    </row>
    <row r="10" spans="1:7" ht="15.75" thickBot="1">
      <c r="B10" s="24">
        <v>9</v>
      </c>
      <c r="C10" s="86" t="s">
        <v>310</v>
      </c>
      <c r="E10" s="24" t="s">
        <v>271</v>
      </c>
      <c r="F10" s="4" t="s">
        <v>142</v>
      </c>
      <c r="G10" s="83" t="s">
        <v>304</v>
      </c>
    </row>
    <row r="11" spans="1:7" ht="15.75" thickBot="1">
      <c r="B11" s="24">
        <v>10</v>
      </c>
      <c r="D11" s="4" t="s">
        <v>313</v>
      </c>
      <c r="E11" s="90" t="s">
        <v>272</v>
      </c>
      <c r="F11" s="5" t="s">
        <v>143</v>
      </c>
      <c r="G11" s="86" t="s">
        <v>305</v>
      </c>
    </row>
    <row r="12" spans="1:7" ht="15.75" thickBot="1">
      <c r="B12" s="5">
        <v>11</v>
      </c>
      <c r="C12" s="81" t="s">
        <v>273</v>
      </c>
      <c r="D12" s="5" t="s">
        <v>314</v>
      </c>
      <c r="F12" s="5" t="s">
        <v>144</v>
      </c>
    </row>
    <row r="13" spans="1:7" ht="15.75" thickBot="1">
      <c r="B13" s="5">
        <v>12</v>
      </c>
      <c r="C13" s="24" t="s">
        <v>274</v>
      </c>
      <c r="D13" s="86" t="s">
        <v>259</v>
      </c>
      <c r="E13" s="14" t="s">
        <v>275</v>
      </c>
      <c r="F13" s="87" t="s">
        <v>276</v>
      </c>
      <c r="G13" s="83" t="s">
        <v>307</v>
      </c>
    </row>
    <row r="14" spans="1:7" ht="15.75" thickBot="1">
      <c r="B14" s="5">
        <v>13</v>
      </c>
      <c r="C14" s="5" t="s">
        <v>277</v>
      </c>
      <c r="E14" s="5" t="s">
        <v>278</v>
      </c>
      <c r="F14" s="88" t="s">
        <v>104</v>
      </c>
      <c r="G14" s="86" t="s">
        <v>308</v>
      </c>
    </row>
    <row r="15" spans="1:7" ht="15.75" thickBot="1">
      <c r="B15" s="5">
        <v>14</v>
      </c>
      <c r="C15" s="5" t="s">
        <v>279</v>
      </c>
      <c r="E15" s="5" t="s">
        <v>280</v>
      </c>
    </row>
    <row r="16" spans="1:7" ht="15.75" thickBot="1">
      <c r="B16" s="5">
        <v>15</v>
      </c>
      <c r="C16" s="6" t="s">
        <v>281</v>
      </c>
      <c r="E16" s="86" t="s">
        <v>104</v>
      </c>
      <c r="F16" s="14" t="s">
        <v>282</v>
      </c>
    </row>
    <row r="17" spans="2:6" ht="15.75" thickBot="1">
      <c r="B17" s="5">
        <v>16</v>
      </c>
      <c r="E17" s="81" t="s">
        <v>283</v>
      </c>
      <c r="F17" s="5" t="s">
        <v>284</v>
      </c>
    </row>
    <row r="18" spans="2:6">
      <c r="B18" s="5">
        <v>17</v>
      </c>
      <c r="C18" s="4" t="s">
        <v>257</v>
      </c>
      <c r="E18" s="24" t="s">
        <v>285</v>
      </c>
      <c r="F18" s="5" t="s">
        <v>286</v>
      </c>
    </row>
    <row r="19" spans="2:6" ht="15.75" thickBot="1">
      <c r="B19" s="5">
        <v>18</v>
      </c>
      <c r="C19" s="6" t="s">
        <v>268</v>
      </c>
      <c r="E19" s="24" t="s">
        <v>287</v>
      </c>
      <c r="F19" s="6" t="s">
        <v>104</v>
      </c>
    </row>
    <row r="20" spans="2:6" ht="15.75" thickBot="1">
      <c r="B20" s="5">
        <v>19</v>
      </c>
      <c r="E20" s="5" t="s">
        <v>288</v>
      </c>
    </row>
    <row r="21" spans="2:6">
      <c r="B21" s="5">
        <v>20</v>
      </c>
      <c r="C21" s="4" t="s">
        <v>273</v>
      </c>
      <c r="E21" s="5" t="s">
        <v>289</v>
      </c>
      <c r="F21" s="4" t="s">
        <v>290</v>
      </c>
    </row>
    <row r="22" spans="2:6">
      <c r="B22" s="5">
        <v>21</v>
      </c>
      <c r="C22" s="5" t="s">
        <v>274</v>
      </c>
      <c r="E22" s="5" t="s">
        <v>291</v>
      </c>
      <c r="F22" s="5" t="s">
        <v>292</v>
      </c>
    </row>
    <row r="23" spans="2:6">
      <c r="B23" s="5">
        <v>22</v>
      </c>
      <c r="C23" s="5" t="s">
        <v>281</v>
      </c>
      <c r="E23" s="5" t="s">
        <v>293</v>
      </c>
      <c r="F23" s="5" t="s">
        <v>294</v>
      </c>
    </row>
    <row r="24" spans="2:6" ht="15.75" thickBot="1">
      <c r="B24" s="5">
        <v>23</v>
      </c>
      <c r="C24" s="5" t="s">
        <v>277</v>
      </c>
      <c r="E24" s="5" t="s">
        <v>295</v>
      </c>
      <c r="F24" s="6" t="s">
        <v>104</v>
      </c>
    </row>
    <row r="25" spans="2:6" ht="15.75" thickBot="1">
      <c r="B25" s="5">
        <v>24</v>
      </c>
      <c r="C25" s="5" t="s">
        <v>279</v>
      </c>
      <c r="E25" s="6" t="s">
        <v>296</v>
      </c>
    </row>
    <row r="26" spans="2:6" ht="15.75" thickBot="1">
      <c r="B26" s="5">
        <v>25</v>
      </c>
      <c r="C26" s="5" t="s">
        <v>257</v>
      </c>
    </row>
    <row r="27" spans="2:6">
      <c r="B27" s="5">
        <v>26</v>
      </c>
      <c r="C27" s="5" t="s">
        <v>268</v>
      </c>
      <c r="E27" s="4" t="s">
        <v>256</v>
      </c>
    </row>
    <row r="28" spans="2:6" ht="15.75" thickBot="1">
      <c r="B28" s="5">
        <v>27</v>
      </c>
      <c r="C28" s="6" t="s">
        <v>264</v>
      </c>
      <c r="E28" s="5" t="s">
        <v>260</v>
      </c>
    </row>
    <row r="29" spans="2:6" ht="15.75" thickBot="1">
      <c r="B29" s="5">
        <v>28</v>
      </c>
      <c r="E29" s="85" t="s">
        <v>318</v>
      </c>
    </row>
    <row r="30" spans="2:6">
      <c r="B30" s="5">
        <v>29</v>
      </c>
      <c r="C30" s="4" t="s">
        <v>367</v>
      </c>
      <c r="E30" s="5" t="s">
        <v>267</v>
      </c>
    </row>
    <row r="31" spans="2:6" ht="15.75" thickBot="1">
      <c r="B31" s="5">
        <v>30</v>
      </c>
      <c r="C31" s="6" t="s">
        <v>368</v>
      </c>
      <c r="E31" s="6" t="s">
        <v>270</v>
      </c>
    </row>
    <row r="32" spans="2:6">
      <c r="B32" s="5">
        <v>31</v>
      </c>
    </row>
    <row r="33" spans="2:2">
      <c r="B33" s="5">
        <v>32</v>
      </c>
    </row>
    <row r="34" spans="2:2">
      <c r="B34" s="5">
        <v>33</v>
      </c>
    </row>
    <row r="35" spans="2:2">
      <c r="B35" s="5">
        <v>34</v>
      </c>
    </row>
    <row r="36" spans="2:2">
      <c r="B36" s="5">
        <v>35</v>
      </c>
    </row>
    <row r="37" spans="2:2">
      <c r="B37" s="5">
        <v>36</v>
      </c>
    </row>
    <row r="38" spans="2:2">
      <c r="B38" s="5">
        <v>37</v>
      </c>
    </row>
    <row r="39" spans="2:2">
      <c r="B39" s="5">
        <v>38</v>
      </c>
    </row>
    <row r="40" spans="2:2">
      <c r="B40" s="5">
        <v>39</v>
      </c>
    </row>
    <row r="41" spans="2:2">
      <c r="B41" s="5">
        <v>40</v>
      </c>
    </row>
    <row r="42" spans="2:2">
      <c r="B42" s="5">
        <v>41</v>
      </c>
    </row>
    <row r="43" spans="2:2">
      <c r="B43" s="5">
        <v>42</v>
      </c>
    </row>
    <row r="44" spans="2:2">
      <c r="B44" s="5">
        <v>43</v>
      </c>
    </row>
    <row r="45" spans="2:2">
      <c r="B45" s="5">
        <v>44</v>
      </c>
    </row>
    <row r="46" spans="2:2">
      <c r="B46" s="5">
        <v>45</v>
      </c>
    </row>
    <row r="47" spans="2:2">
      <c r="B47" s="5">
        <v>46</v>
      </c>
    </row>
    <row r="48" spans="2:2">
      <c r="B48" s="5">
        <v>47</v>
      </c>
    </row>
    <row r="49" spans="2:2">
      <c r="B49" s="5">
        <v>48</v>
      </c>
    </row>
    <row r="50" spans="2:2">
      <c r="B50" s="5">
        <v>49</v>
      </c>
    </row>
    <row r="51" spans="2:2" ht="15.75" thickBot="1">
      <c r="B51" s="6">
        <v>50</v>
      </c>
    </row>
  </sheetData>
  <sheetProtection password="E2A4" sheet="1" objects="1" scenarios="1" selectLockedCells="1" selectUnlockedCells="1"/>
  <customSheetViews>
    <customSheetView guid="{FEC32B5E-59F5-4B5B-B8BF-1089EE4B4EAE}" state="hidden">
      <selection activeCell="C35" sqref="C35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tabColor rgb="FF00B050"/>
  </sheetPr>
  <dimension ref="A1:S33"/>
  <sheetViews>
    <sheetView showGridLines="0" showRowColHeaders="0" topLeftCell="C1" zoomScale="130" zoomScaleNormal="130" workbookViewId="0">
      <selection activeCell="H7" sqref="H7"/>
    </sheetView>
  </sheetViews>
  <sheetFormatPr defaultRowHeight="15"/>
  <cols>
    <col min="1" max="1" width="5" customWidth="1"/>
    <col min="2" max="2" width="31.42578125" customWidth="1"/>
    <col min="3" max="3" width="19.7109375" bestFit="1" customWidth="1"/>
    <col min="4" max="4" width="19.140625" customWidth="1"/>
    <col min="5" max="5" width="18" customWidth="1"/>
    <col min="6" max="6" width="27" customWidth="1"/>
    <col min="7" max="7" width="19.7109375" customWidth="1"/>
    <col min="8" max="8" width="32.5703125" customWidth="1"/>
    <col min="9" max="9" width="27.7109375" customWidth="1"/>
    <col min="10" max="10" width="23.7109375" customWidth="1"/>
    <col min="11" max="11" width="18.7109375" customWidth="1"/>
    <col min="12" max="12" width="18.42578125" customWidth="1"/>
    <col min="13" max="13" width="24.140625" customWidth="1"/>
    <col min="14" max="14" width="27.85546875" customWidth="1"/>
    <col min="15" max="15" width="30.140625" customWidth="1"/>
    <col min="16" max="16" width="21.5703125" customWidth="1"/>
    <col min="17" max="17" width="23" customWidth="1"/>
    <col min="19" max="19" width="18.5703125" customWidth="1"/>
  </cols>
  <sheetData>
    <row r="1" spans="1:19" ht="19.5" thickBot="1">
      <c r="A1" s="294" t="s">
        <v>219</v>
      </c>
      <c r="B1" s="295"/>
      <c r="C1" s="295"/>
      <c r="D1" s="295"/>
      <c r="E1" s="295"/>
      <c r="F1" s="295"/>
      <c r="G1" s="295"/>
      <c r="H1" s="295"/>
      <c r="I1" s="295"/>
      <c r="J1" s="9"/>
      <c r="K1" s="9"/>
      <c r="S1" s="28" t="s">
        <v>99</v>
      </c>
    </row>
    <row r="2" spans="1:19" ht="45.75" thickBot="1">
      <c r="A2" s="225" t="s">
        <v>185</v>
      </c>
      <c r="B2" s="73" t="s">
        <v>211</v>
      </c>
      <c r="C2" s="225" t="s">
        <v>209</v>
      </c>
      <c r="D2" s="74" t="s">
        <v>220</v>
      </c>
      <c r="E2" s="74" t="s">
        <v>212</v>
      </c>
      <c r="F2" s="74" t="s">
        <v>311</v>
      </c>
      <c r="G2" s="60" t="s">
        <v>213</v>
      </c>
      <c r="H2" s="74" t="s">
        <v>222</v>
      </c>
      <c r="I2" s="93" t="s">
        <v>115</v>
      </c>
      <c r="J2" s="234" t="s">
        <v>380</v>
      </c>
      <c r="S2" s="60"/>
    </row>
    <row r="3" spans="1:19">
      <c r="A3" s="139">
        <v>1</v>
      </c>
      <c r="B3" s="142"/>
      <c r="C3" s="142"/>
      <c r="D3" s="142"/>
      <c r="E3" s="142"/>
      <c r="F3" s="210"/>
      <c r="G3" s="143"/>
      <c r="H3" s="142"/>
      <c r="I3" s="142"/>
      <c r="J3" s="142"/>
      <c r="S3" s="60" t="str">
        <f>IF(B3="","",IF(E3="Дальнее зарубежье",5,IF(E3="Страны СНГ",1,IF(E3="РФ",0.5,IF(E3="Брянская область",0.2,0.1)))))</f>
        <v/>
      </c>
    </row>
    <row r="4" spans="1:19">
      <c r="A4" s="140">
        <v>2</v>
      </c>
      <c r="B4" s="145"/>
      <c r="C4" s="145"/>
      <c r="D4" s="145"/>
      <c r="E4" s="145"/>
      <c r="F4" s="209"/>
      <c r="G4" s="146"/>
      <c r="H4" s="145"/>
      <c r="I4" s="145"/>
      <c r="J4" s="145"/>
      <c r="S4" s="60" t="str">
        <f t="shared" ref="S4:S13" si="0">IF(B4="","",IF(E4="Дальнее зарубежье",5,IF(E4="Страны СНГ",1,IF(E4="РФ",0.5,IF(E4="Брянская область",0.2,0.1)))))</f>
        <v/>
      </c>
    </row>
    <row r="5" spans="1:19">
      <c r="A5" s="139">
        <v>3</v>
      </c>
      <c r="B5" s="145"/>
      <c r="C5" s="145"/>
      <c r="D5" s="145"/>
      <c r="E5" s="145"/>
      <c r="F5" s="209"/>
      <c r="G5" s="146"/>
      <c r="H5" s="145"/>
      <c r="I5" s="145"/>
      <c r="J5" s="145"/>
      <c r="S5" s="60" t="str">
        <f t="shared" si="0"/>
        <v/>
      </c>
    </row>
    <row r="6" spans="1:19">
      <c r="A6" s="140">
        <v>4</v>
      </c>
      <c r="B6" s="145"/>
      <c r="C6" s="145"/>
      <c r="D6" s="145"/>
      <c r="E6" s="145"/>
      <c r="F6" s="209"/>
      <c r="G6" s="146"/>
      <c r="H6" s="145"/>
      <c r="I6" s="145"/>
      <c r="J6" s="237"/>
      <c r="S6" s="60" t="str">
        <f t="shared" si="0"/>
        <v/>
      </c>
    </row>
    <row r="7" spans="1:19">
      <c r="A7" s="139">
        <v>5</v>
      </c>
      <c r="B7" s="145"/>
      <c r="C7" s="145"/>
      <c r="D7" s="145"/>
      <c r="E7" s="145"/>
      <c r="F7" s="209"/>
      <c r="G7" s="146"/>
      <c r="H7" s="145"/>
      <c r="I7" s="145"/>
      <c r="J7" s="237"/>
      <c r="S7" s="60" t="str">
        <f t="shared" si="0"/>
        <v/>
      </c>
    </row>
    <row r="8" spans="1:19">
      <c r="A8" s="140">
        <v>6</v>
      </c>
      <c r="B8" s="145"/>
      <c r="C8" s="145"/>
      <c r="D8" s="145"/>
      <c r="E8" s="145"/>
      <c r="F8" s="209"/>
      <c r="G8" s="146"/>
      <c r="H8" s="145"/>
      <c r="I8" s="145"/>
      <c r="J8" s="145"/>
      <c r="S8" s="60" t="str">
        <f t="shared" si="0"/>
        <v/>
      </c>
    </row>
    <row r="9" spans="1:19">
      <c r="A9" s="139">
        <v>7</v>
      </c>
      <c r="B9" s="145"/>
      <c r="C9" s="145"/>
      <c r="D9" s="145"/>
      <c r="E9" s="145"/>
      <c r="F9" s="209"/>
      <c r="G9" s="146"/>
      <c r="H9" s="145"/>
      <c r="I9" s="145"/>
      <c r="J9" s="145"/>
      <c r="S9" s="60" t="str">
        <f t="shared" si="0"/>
        <v/>
      </c>
    </row>
    <row r="10" spans="1:19">
      <c r="A10" s="140">
        <v>8</v>
      </c>
      <c r="B10" s="145"/>
      <c r="C10" s="145"/>
      <c r="D10" s="145"/>
      <c r="E10" s="145"/>
      <c r="F10" s="209"/>
      <c r="G10" s="146"/>
      <c r="H10" s="145"/>
      <c r="I10" s="145"/>
      <c r="J10" s="237"/>
      <c r="S10" s="60" t="str">
        <f t="shared" si="0"/>
        <v/>
      </c>
    </row>
    <row r="11" spans="1:19">
      <c r="A11" s="139">
        <v>9</v>
      </c>
      <c r="B11" s="145"/>
      <c r="C11" s="145"/>
      <c r="D11" s="145"/>
      <c r="E11" s="145"/>
      <c r="F11" s="209"/>
      <c r="G11" s="146"/>
      <c r="H11" s="145"/>
      <c r="I11" s="145"/>
      <c r="J11" s="237"/>
      <c r="S11" s="60" t="str">
        <f t="shared" si="0"/>
        <v/>
      </c>
    </row>
    <row r="12" spans="1:19">
      <c r="A12" s="140">
        <v>10</v>
      </c>
      <c r="B12" s="145"/>
      <c r="C12" s="145"/>
      <c r="D12" s="145"/>
      <c r="E12" s="145"/>
      <c r="F12" s="209"/>
      <c r="G12" s="146"/>
      <c r="H12" s="145"/>
      <c r="I12" s="145"/>
      <c r="J12" s="145"/>
      <c r="S12" s="60" t="str">
        <f t="shared" si="0"/>
        <v/>
      </c>
    </row>
    <row r="13" spans="1:19">
      <c r="A13" s="139">
        <v>11</v>
      </c>
      <c r="B13" s="145"/>
      <c r="C13" s="145"/>
      <c r="D13" s="145"/>
      <c r="E13" s="145"/>
      <c r="F13" s="209"/>
      <c r="G13" s="146"/>
      <c r="H13" s="145"/>
      <c r="I13" s="145"/>
      <c r="J13" s="145"/>
      <c r="S13" s="60" t="str">
        <f t="shared" si="0"/>
        <v/>
      </c>
    </row>
    <row r="14" spans="1:19" ht="15.75" thickBot="1">
      <c r="A14" s="141">
        <v>12</v>
      </c>
      <c r="B14" s="147"/>
      <c r="C14" s="147"/>
      <c r="D14" s="147"/>
      <c r="E14" s="147"/>
      <c r="F14" s="207"/>
      <c r="G14" s="148"/>
      <c r="H14" s="147"/>
      <c r="I14" s="147"/>
      <c r="J14" s="147"/>
      <c r="S14" s="60" t="str">
        <f>IF(B14="","",IF(E14="Дальнее зарубежье",5,IF(E14="Страны СНГ",1,IF(E14="РФ",0.5,IF(E14="Брянская область",0.2,0.1)))))</f>
        <v/>
      </c>
    </row>
    <row r="15" spans="1:19">
      <c r="S15" s="60"/>
    </row>
    <row r="16" spans="1:19" ht="18.75">
      <c r="A16" s="414" t="s">
        <v>312</v>
      </c>
      <c r="B16" s="415"/>
      <c r="C16" s="415"/>
      <c r="D16" s="415"/>
      <c r="E16" s="415"/>
      <c r="F16" s="415"/>
      <c r="G16" s="415"/>
      <c r="H16" s="415"/>
      <c r="I16" s="415"/>
      <c r="J16" s="415"/>
      <c r="K16" s="230"/>
      <c r="S16" s="60"/>
    </row>
    <row r="17" spans="1:19" ht="30.75" thickBot="1">
      <c r="A17" s="61" t="s">
        <v>185</v>
      </c>
      <c r="B17" s="73" t="s">
        <v>211</v>
      </c>
      <c r="C17" s="61" t="s">
        <v>209</v>
      </c>
      <c r="D17" s="74" t="s">
        <v>210</v>
      </c>
      <c r="E17" s="416" t="s">
        <v>221</v>
      </c>
      <c r="F17" s="417"/>
      <c r="G17" s="60" t="s">
        <v>213</v>
      </c>
      <c r="H17" s="61" t="s">
        <v>123</v>
      </c>
      <c r="I17" s="78" t="s">
        <v>224</v>
      </c>
      <c r="J17" s="229" t="s">
        <v>225</v>
      </c>
      <c r="K17" s="235" t="s">
        <v>380</v>
      </c>
      <c r="Q17" s="9"/>
      <c r="R17" s="93"/>
      <c r="S17" s="60"/>
    </row>
    <row r="18" spans="1:19">
      <c r="A18" s="139">
        <v>1</v>
      </c>
      <c r="B18" s="142"/>
      <c r="C18" s="142"/>
      <c r="D18" s="142"/>
      <c r="E18" s="317"/>
      <c r="F18" s="333"/>
      <c r="G18" s="143"/>
      <c r="H18" s="211"/>
      <c r="I18" s="149"/>
      <c r="J18" s="233"/>
      <c r="K18" s="142"/>
      <c r="Q18" s="9"/>
      <c r="R18" s="93"/>
      <c r="S18" s="60" t="str">
        <f>IF(B18="","",IF(C18="Международный",IF(J18="медаль",8,IF(J18="диплом",6,IF(J18="нет",2,""))),IF(C18="Всероссийский",IF(J18="медаль",8,IF(J18="диплом",6,IF(J18="нет",2,""))),IF(C18="Областной",IF(J18="медаль",4,IF(J18="диплом",4,IF(J18="нет",1,""))),IF(C18="Вузовский",IF(J18="медаль",1,IF(J18="диплом",1,IF(J18="нет",0.5,""))),"")))))</f>
        <v/>
      </c>
    </row>
    <row r="19" spans="1:19">
      <c r="A19" s="140">
        <v>2</v>
      </c>
      <c r="B19" s="145"/>
      <c r="C19" s="145"/>
      <c r="D19" s="145"/>
      <c r="E19" s="329"/>
      <c r="F19" s="374"/>
      <c r="G19" s="146"/>
      <c r="H19" s="206"/>
      <c r="I19" s="150"/>
      <c r="J19" s="232"/>
      <c r="K19" s="145"/>
      <c r="Q19" s="9"/>
      <c r="R19" s="93"/>
      <c r="S19" s="60" t="str">
        <f>IF(B19="","",IF(C19="Международный",IF(J19="медаль",8,IF(J19="диплом",6,IF(J19="нет",2,""))),IF(C19="Всероссийский",IF(J19="медаль",8,IF(J19="диплом",6,IF(J19="нет",2,""))),IF(C19="Областной",IF(J19="медаль",4,IF(J19="диплом",4,IF(J19="нет",1,""))),IF(C19="Вузовский",IF(J19="медаль",1,IF(J19="диплом",1,IF(J19="нет",0.5,""))),"")))))</f>
        <v/>
      </c>
    </row>
    <row r="20" spans="1:19">
      <c r="A20" s="139">
        <v>3</v>
      </c>
      <c r="B20" s="145"/>
      <c r="C20" s="145"/>
      <c r="D20" s="145"/>
      <c r="E20" s="329"/>
      <c r="F20" s="374"/>
      <c r="G20" s="146"/>
      <c r="H20" s="206"/>
      <c r="I20" s="150"/>
      <c r="J20" s="232"/>
      <c r="K20" s="145"/>
      <c r="Q20" s="9"/>
      <c r="R20" s="93"/>
      <c r="S20" s="60" t="str">
        <f>IF(B20="","",IF(C20="Международный",IF(J20="медаль",8,IF(J20="диплом",6,IF(J20="нет",2,""))),IF(C20="Всероссийский",IF(J20="медаль",8,IF(J20="диплом",6,IF(J20="нет",2,""))),IF(C20="Областной",IF(J20="медаль",4,IF(J20="диплом",4,IF(J20="нет",1,""))),IF(C20="Вузовский",IF(J20="медаль",1,IF(J20="диплом",1,IF(J20="нет",0.5,""))),"")))))</f>
        <v/>
      </c>
    </row>
    <row r="21" spans="1:19">
      <c r="A21" s="140">
        <v>4</v>
      </c>
      <c r="B21" s="145"/>
      <c r="C21" s="145"/>
      <c r="D21" s="145"/>
      <c r="E21" s="329"/>
      <c r="F21" s="374"/>
      <c r="G21" s="146"/>
      <c r="H21" s="206"/>
      <c r="I21" s="150"/>
      <c r="J21" s="232"/>
      <c r="K21" s="145"/>
      <c r="Q21" s="9"/>
      <c r="R21" s="93"/>
      <c r="S21" s="60" t="str">
        <f>IF(B21="","",IF(C21="Международный",IF(J21="медаль",8,IF(J21="диплом",6,IF(J21="нет",2,""))),IF(C21="Всероссийский",IF(J21="медаль",8,IF(J21="диплом",6,IF(J21="нет",2,""))),IF(C21="Областной",IF(J21="медаль",4,IF(J21="диплом",4,IF(J21="нет",1,""))),IF(C21="Вузовский",IF(J21="медаль",1,IF(J21="диплом",1,IF(J21="нет",0.5,""))),"")))))</f>
        <v/>
      </c>
    </row>
    <row r="22" spans="1:19" ht="15.75" thickBot="1">
      <c r="A22" s="86">
        <v>5</v>
      </c>
      <c r="B22" s="147"/>
      <c r="C22" s="147"/>
      <c r="D22" s="147"/>
      <c r="E22" s="292"/>
      <c r="F22" s="386"/>
      <c r="G22" s="148"/>
      <c r="H22" s="208"/>
      <c r="I22" s="151"/>
      <c r="J22" s="231"/>
      <c r="K22" s="147"/>
      <c r="Q22" s="9"/>
      <c r="R22" s="93"/>
      <c r="S22" s="60" t="str">
        <f>IF(B22="","",IF(C22="Международный",IF(J22="медаль",8,IF(J22="диплом",6,IF(J22="нет",2,""))),IF(C22="Всероссийский",IF(J22="медаль",8,IF(J22="диплом",6,IF(J22="нет",2,""))),IF(C22="Областной",IF(J22="медаль",4,IF(J22="диплом",4,IF(J22="нет",1,""))),IF(C22="Вузовский",IF(J22="медаль",1,IF(J22="диплом",1,IF(J22="нет",0.5,""))),"")))))</f>
        <v/>
      </c>
    </row>
    <row r="23" spans="1:19" ht="15.75" thickBot="1">
      <c r="S23" s="60"/>
    </row>
    <row r="24" spans="1:19" ht="19.5" thickBot="1">
      <c r="A24" s="294" t="s">
        <v>226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6"/>
      <c r="S24" s="60"/>
    </row>
    <row r="25" spans="1:19" ht="30.75" thickBot="1">
      <c r="A25" s="61" t="s">
        <v>185</v>
      </c>
      <c r="B25" s="73" t="s">
        <v>211</v>
      </c>
      <c r="C25" s="61" t="s">
        <v>209</v>
      </c>
      <c r="D25" s="74" t="s">
        <v>210</v>
      </c>
      <c r="E25" s="383" t="s">
        <v>221</v>
      </c>
      <c r="F25" s="384"/>
      <c r="G25" s="60" t="s">
        <v>213</v>
      </c>
      <c r="H25" s="74" t="s">
        <v>227</v>
      </c>
      <c r="I25" s="75" t="s">
        <v>228</v>
      </c>
      <c r="J25" s="78" t="s">
        <v>229</v>
      </c>
      <c r="K25" s="79" t="s">
        <v>230</v>
      </c>
      <c r="L25" s="80" t="s">
        <v>231</v>
      </c>
      <c r="M25" s="80" t="s">
        <v>232</v>
      </c>
      <c r="N25" s="74" t="s">
        <v>233</v>
      </c>
      <c r="O25" s="74" t="s">
        <v>234</v>
      </c>
      <c r="P25" s="80" t="s">
        <v>208</v>
      </c>
      <c r="Q25" s="80" t="s">
        <v>224</v>
      </c>
      <c r="S25" s="60"/>
    </row>
    <row r="26" spans="1:19">
      <c r="A26" s="139">
        <v>1</v>
      </c>
      <c r="B26" s="142"/>
      <c r="C26" s="142"/>
      <c r="D26" s="142"/>
      <c r="E26" s="317"/>
      <c r="F26" s="333"/>
      <c r="G26" s="143"/>
      <c r="H26" s="211"/>
      <c r="I26" s="152"/>
      <c r="J26" s="149"/>
      <c r="K26" s="153"/>
      <c r="L26" s="144"/>
      <c r="M26" s="144"/>
      <c r="N26" s="144"/>
      <c r="O26" s="144"/>
      <c r="P26" s="144"/>
      <c r="Q26" s="144"/>
      <c r="S26" s="60" t="str">
        <f>IF(B26="","",IF(C26="Международный",3,IF(C26="Всероссийский",2,IF(C26="Областной",1,0.5))))</f>
        <v/>
      </c>
    </row>
    <row r="27" spans="1:19">
      <c r="A27" s="140">
        <v>2</v>
      </c>
      <c r="B27" s="145"/>
      <c r="C27" s="145"/>
      <c r="D27" s="145"/>
      <c r="E27" s="329"/>
      <c r="F27" s="374"/>
      <c r="G27" s="146"/>
      <c r="H27" s="206"/>
      <c r="I27" s="154"/>
      <c r="J27" s="150"/>
      <c r="K27" s="150"/>
      <c r="L27" s="145"/>
      <c r="M27" s="145"/>
      <c r="N27" s="145"/>
      <c r="O27" s="145"/>
      <c r="P27" s="145"/>
      <c r="Q27" s="145"/>
      <c r="S27" s="60" t="str">
        <f>IF(B27="","",IF(C27="Международный",3,IF(C27="Всероссийский",2,IF(C27="Областной",1,0.5))))</f>
        <v/>
      </c>
    </row>
    <row r="28" spans="1:19">
      <c r="A28" s="139">
        <v>3</v>
      </c>
      <c r="B28" s="145"/>
      <c r="C28" s="145"/>
      <c r="D28" s="145"/>
      <c r="E28" s="329"/>
      <c r="F28" s="374"/>
      <c r="G28" s="146"/>
      <c r="H28" s="206"/>
      <c r="I28" s="154"/>
      <c r="J28" s="150"/>
      <c r="K28" s="150"/>
      <c r="L28" s="145"/>
      <c r="M28" s="145"/>
      <c r="N28" s="145"/>
      <c r="O28" s="145"/>
      <c r="P28" s="145"/>
      <c r="Q28" s="145"/>
      <c r="S28" s="60" t="str">
        <f>IF(B28="","",IF(C28="Международный",3,IF(C28="Всероссийский",2,IF(C28="Областной",1,0.5))))</f>
        <v/>
      </c>
    </row>
    <row r="29" spans="1:19">
      <c r="A29" s="140">
        <v>4</v>
      </c>
      <c r="B29" s="145"/>
      <c r="C29" s="145"/>
      <c r="D29" s="145"/>
      <c r="E29" s="329"/>
      <c r="F29" s="374"/>
      <c r="G29" s="146"/>
      <c r="H29" s="206"/>
      <c r="I29" s="154"/>
      <c r="J29" s="150"/>
      <c r="K29" s="150"/>
      <c r="L29" s="145"/>
      <c r="M29" s="145"/>
      <c r="N29" s="145"/>
      <c r="O29" s="145"/>
      <c r="P29" s="145"/>
      <c r="Q29" s="145"/>
      <c r="S29" s="60" t="str">
        <f>IF(B29="","",IF(C29="Международный",3,IF(C29="Всероссийский",2,IF(C29="Областной",1,0.5))))</f>
        <v/>
      </c>
    </row>
    <row r="30" spans="1:19" ht="15.75" thickBot="1">
      <c r="A30" s="86">
        <v>5</v>
      </c>
      <c r="B30" s="147"/>
      <c r="C30" s="147"/>
      <c r="D30" s="147"/>
      <c r="E30" s="292"/>
      <c r="F30" s="386"/>
      <c r="G30" s="148"/>
      <c r="H30" s="208"/>
      <c r="I30" s="155"/>
      <c r="J30" s="151"/>
      <c r="K30" s="151"/>
      <c r="L30" s="147"/>
      <c r="M30" s="147"/>
      <c r="N30" s="147"/>
      <c r="O30" s="147"/>
      <c r="P30" s="147"/>
      <c r="Q30" s="147"/>
      <c r="S30" s="61" t="str">
        <f>IF(B30="","",IF(C30="Международный",3,IF(C30="Всероссийский",2,IF(C30="Областной",1,0.5))))</f>
        <v/>
      </c>
    </row>
    <row r="31" spans="1:19" ht="15.75" thickBot="1">
      <c r="S31" s="93"/>
    </row>
    <row r="32" spans="1:19" ht="15.75" thickBot="1">
      <c r="Q32" s="410" t="s">
        <v>122</v>
      </c>
      <c r="R32" s="340"/>
      <c r="S32" s="28">
        <f>SUM(S2:S30)</f>
        <v>0</v>
      </c>
    </row>
    <row r="33" spans="19:19">
      <c r="S33" s="9"/>
    </row>
  </sheetData>
  <sheetProtection password="E2A4" sheet="1" scenarios="1" insertHyperlinks="0" selectLockedCells="1"/>
  <customSheetViews>
    <customSheetView guid="{FEC32B5E-59F5-4B5B-B8BF-1089EE4B4EAE}" showGridLines="0" showRowCol="0">
      <selection activeCell="F7" sqref="F7"/>
      <pageMargins left="0.7" right="0.7" top="0.75" bottom="0.75" header="0.3" footer="0.3"/>
      <pageSetup paperSize="9" orientation="portrait" r:id="rId1"/>
    </customSheetView>
  </customSheetViews>
  <mergeCells count="16">
    <mergeCell ref="E29:F29"/>
    <mergeCell ref="E30:F30"/>
    <mergeCell ref="A1:I1"/>
    <mergeCell ref="A24:Q24"/>
    <mergeCell ref="Q32:R32"/>
    <mergeCell ref="A16:J16"/>
    <mergeCell ref="E17:F17"/>
    <mergeCell ref="E18:F18"/>
    <mergeCell ref="E19:F19"/>
    <mergeCell ref="E20:F20"/>
    <mergeCell ref="E21:F21"/>
    <mergeCell ref="E22:F22"/>
    <mergeCell ref="E25:F25"/>
    <mergeCell ref="E26:F26"/>
    <mergeCell ref="E27:F27"/>
    <mergeCell ref="E28:F28"/>
  </mergeCells>
  <dataValidations xWindow="1608" yWindow="283" count="30">
    <dataValidation type="list" allowBlank="1" showInputMessage="1" showErrorMessage="1" prompt="Выберите из списка" sqref="J18:J22">
      <formula1>списки2!$D$11:$D$13</formula1>
    </dataValidation>
    <dataValidation allowBlank="1" showInputMessage="1" showErrorMessage="1" prompt="Введите соисполнителей работы" sqref="I18:I22"/>
    <dataValidation allowBlank="1" showInputMessage="1" showErrorMessage="1" prompt="Введите соисполнителей" sqref="Q26:Q30"/>
    <dataValidation type="list" allowBlank="1" showInputMessage="1" showErrorMessage="1" prompt="Выберите из списка" sqref="P26:P30">
      <formula1>списки2!$G$1:$G$5</formula1>
    </dataValidation>
    <dataValidation type="list" allowBlank="1" showInputMessage="1" showErrorMessage="1" prompt="Выберите из списка" sqref="O26:O30">
      <formula1>списки2!$F$21:$F$24</formula1>
    </dataValidation>
    <dataValidation type="list" allowBlank="1" showInputMessage="1" showErrorMessage="1" prompt="Выберите из списка, если источник финансирования - внебюджетные средства" sqref="N26:N30">
      <formula1>списки2!$F$16:$F$19</formula1>
    </dataValidation>
    <dataValidation type="list" allowBlank="1" showInputMessage="1" showErrorMessage="1" prompt="Выберите из списка, если источник финансирования - бюджетные средства" sqref="M26:M30">
      <formula1>списки2!$F$10:$F$14</formula1>
    </dataValidation>
    <dataValidation type="list" allowBlank="1" showInputMessage="1" showErrorMessage="1" prompt="Выберите один из вариантов" sqref="L26:L30">
      <formula1>списки2!$F$7:$F$8</formula1>
    </dataValidation>
    <dataValidation allowBlank="1" showInputMessage="1" showErrorMessage="1" prompt="Введите объем финансирования" sqref="K26:K30"/>
    <dataValidation allowBlank="1" showInputMessage="1" showErrorMessage="1" prompt="Введите количество участников мероприятия" sqref="J26:J30"/>
    <dataValidation allowBlank="1" showInputMessage="1" showErrorMessage="1" prompt="Введите страны-участники мероприятия" sqref="I26:I30"/>
    <dataValidation type="list" allowBlank="1" showInputMessage="1" showErrorMessage="1" prompt="Выберите из списка" sqref="H26:H30 E3:E14">
      <formula1>списки2!$F$1:$F$5</formula1>
    </dataValidation>
    <dataValidation type="list" allowBlank="1" showInputMessage="1" showErrorMessage="1" prompt="Выберите из списка" sqref="D26:D30">
      <formula1>списки2!$C$21:$C$28</formula1>
    </dataValidation>
    <dataValidation allowBlank="1" showInputMessage="1" showErrorMessage="1" prompt="Введите наименование мероприятия" sqref="B26:B30 B3:B14 B18:B22"/>
    <dataValidation type="list" allowBlank="1" showInputMessage="1" showErrorMessage="1" prompt="Выберите из списка" sqref="C26:C30">
      <formula1>списки2!$C$6:$C$9</formula1>
    </dataValidation>
    <dataValidation allowBlank="1" showInputMessage="1" showErrorMessage="1" prompt="Введите организаторов мероприятия" sqref="F3:F14"/>
    <dataValidation allowBlank="1" showInputMessage="1" showErrorMessage="1" prompt="Введите наименование работы" sqref="H18:H22"/>
    <dataValidation type="list" allowBlank="1" showInputMessage="1" showErrorMessage="1" prompt="Выберите из списка" sqref="D18:D22">
      <formula1>списки2!$C$18:$C$19</formula1>
    </dataValidation>
    <dataValidation type="list" allowBlank="1" showInputMessage="1" showErrorMessage="1" prompt="Выберите из списка" sqref="D3:D14">
      <formula1>списки2!$C$12:$C$16</formula1>
    </dataValidation>
    <dataValidation allowBlank="1" showInputMessage="1" showErrorMessage="1" prompt="Введите наименование выступления (публикации)" sqref="H3:H14"/>
    <dataValidation allowBlank="1" showInputMessage="1" showErrorMessage="1" prompt="Введите соавторов выступления (публикации) (если есть)" sqref="I3:I14"/>
    <dataValidation type="list" allowBlank="1" showInputMessage="1" showErrorMessage="1" prompt="Выберите из списка" sqref="C3:C14">
      <formula1>списки2!$C$6:$C$10</formula1>
    </dataValidation>
    <dataValidation allowBlank="1" showInputMessage="1" showErrorMessage="1" prompt="Введите место проведения и организаторов мероприятия" sqref="E18:F22 E26:F30"/>
    <dataValidation type="list" allowBlank="1" showInputMessage="1" showErrorMessage="1" prompt="Выберите из списка" sqref="C18:C22">
      <formula1>списки2!$C$6:$C$9</formula1>
    </dataValidation>
    <dataValidation allowBlank="1" showInputMessage="1" showErrorMessage="1" error="Введите дату проведения мероприятия в формате МЕСЯЦ ГОД (пример: Апрель 2013)" prompt="Введите дату проведения мероприятия в формате МЕСЯЦ ГОД (пример: сентябрь  2013)" sqref="G3:G14"/>
    <dataValidation operator="greaterThan" allowBlank="1" showInputMessage="1" showErrorMessage="1" error="Введите дату проведения мероприятия в формате МЕСЯЦ ГОД (пример; Апрель 2013)" prompt="Введите дату проведения мероприятия в формате МЕСЯЦ ГОД (пример: сентябрь 2013)" sqref="G18:G22"/>
    <dataValidation operator="greaterThan" allowBlank="1" showInputMessage="1" showErrorMessage="1" error="Введите дату проведения мероприятия в формате МЕСЯЦ ГОД (пример: Апрель 2013)" prompt="Введите дату проведения мероприятия в формате МЕСЯЦ ГОД (пример: сентябрь 2013)" sqref="G26:G30"/>
    <dataValidation allowBlank="1" showInputMessage="1" showErrorMessage="1" prompt="Вставьте титульный лист документа  (Вставка-Объект- Новый и выбрать документ( обязательно отметить пункт в виде значка ) либо  вставьте рабочую ссылку на  документ._x000a_Пример ссылки: &quot;http://bgita.ru/&quot;. После вставки ссылку в ячейку нажите кнопку Enter." sqref="K18:K22"/>
    <dataValidation allowBlank="1" showInputMessage="1" showErrorMessage="1" prompt="Вставте титульный лист документа  (Вставка-Объект- Новый и выбрать документ( обязательно отметить пункт в виде значка ) либо  вставьте рабочую ссылку на  документ._x000a_Пример ссылки: &quot;http://bgita.ru/&quot;. После вставки ссылку в ячейку нажите кнопку Enter." sqref="J3"/>
    <dataValidation allowBlank="1" showInputMessage="1" showErrorMessage="1" prompt="Вставьте титульный лист документа  (Вставка-Объект- Новый и выбрать документ( обязательно отметить пункт в виде значка ) либо  вставьте рабочую ссылку на  документ._x000a_Пример ссылки: &quot;http://bgita.ru/&quot;. После вставки ссылку в ячейку нажите кнопку Enter." sqref="J3:J14"/>
  </dataValidation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tabColor rgb="FF00B050"/>
  </sheetPr>
  <dimension ref="A1:M33"/>
  <sheetViews>
    <sheetView showGridLines="0" tabSelected="1" zoomScale="85" zoomScaleNormal="85" workbookViewId="0">
      <selection activeCell="K28" sqref="K28"/>
    </sheetView>
  </sheetViews>
  <sheetFormatPr defaultRowHeight="15"/>
  <cols>
    <col min="1" max="1" width="79.140625" customWidth="1"/>
    <col min="2" max="2" width="42.140625" customWidth="1"/>
    <col min="3" max="3" width="22.5703125" customWidth="1"/>
    <col min="4" max="4" width="10.140625" customWidth="1"/>
    <col min="5" max="6" width="7.7109375" customWidth="1"/>
    <col min="7" max="7" width="4.85546875" customWidth="1"/>
    <col min="8" max="8" width="12.28515625" customWidth="1"/>
    <col min="9" max="9" width="24.85546875" customWidth="1"/>
    <col min="10" max="10" width="28.42578125" customWidth="1"/>
    <col min="11" max="11" width="46.7109375" customWidth="1"/>
    <col min="12" max="12" width="10.85546875" customWidth="1"/>
    <col min="13" max="13" width="11.85546875" style="59" customWidth="1"/>
  </cols>
  <sheetData>
    <row r="1" spans="1:13" ht="15.75" thickBot="1"/>
    <row r="2" spans="1:13" ht="19.5" thickBot="1">
      <c r="C2" s="29" t="s">
        <v>106</v>
      </c>
      <c r="M2" s="224" t="s">
        <v>99</v>
      </c>
    </row>
    <row r="3" spans="1:13" ht="47.25" customHeight="1" thickBot="1">
      <c r="A3" s="260" t="s">
        <v>107</v>
      </c>
      <c r="B3" s="37" t="s">
        <v>108</v>
      </c>
      <c r="C3" s="38" t="s">
        <v>109</v>
      </c>
      <c r="D3" s="39" t="s">
        <v>110</v>
      </c>
      <c r="E3" s="38" t="s">
        <v>111</v>
      </c>
      <c r="F3" s="38" t="s">
        <v>112</v>
      </c>
      <c r="G3" s="38" t="s">
        <v>113</v>
      </c>
      <c r="H3" s="38" t="s">
        <v>114</v>
      </c>
      <c r="I3" s="38" t="s">
        <v>115</v>
      </c>
      <c r="J3" s="226" t="s">
        <v>116</v>
      </c>
      <c r="K3" s="72" t="s">
        <v>380</v>
      </c>
      <c r="L3" s="9"/>
      <c r="M3" s="223"/>
    </row>
    <row r="4" spans="1:13" ht="60" customHeight="1">
      <c r="A4" s="212"/>
      <c r="B4" s="157"/>
      <c r="C4" s="157"/>
      <c r="D4" s="158"/>
      <c r="E4" s="158"/>
      <c r="F4" s="158"/>
      <c r="G4" s="158"/>
      <c r="H4" s="198"/>
      <c r="I4" s="157"/>
      <c r="J4" s="257" t="str">
        <f>IF(B4="","",IF((MATCH(B4,списки!$P$1:$P$2230,0)&gt;=0)*(MATCH(B4,списки!$P$1:$P$2230,0)&lt;=391),"WoS",IF((MATCH(B4,списки!$P$1:$P$2230,0)&gt;=392)*(MATCH(B4,списки!$P$1:$P$2230,0)&lt;=601),"Scopus",IF((MATCH(B4,списки!$P$1:$P$2230,0)&gt;=602)*(MATCH(B4,списки!$P$1:$P$2230,0)&lt;=855),"Иные международные базы",IF((MATCH(B4,списки!$P$1:$P$2230,0)&gt;=856)*(MATCH(B4,списки!$P$1:$P$2230,0)&lt;=2230),"ВАК"," ")))))</f>
        <v/>
      </c>
      <c r="K4" s="236"/>
      <c r="L4" s="9"/>
      <c r="M4" s="227" t="str">
        <f>IF((J4="Нет в базах")*AND(OR(D4=2015,D4=2014)),2,IF((J4="WoS")*AND(OR(D4=2015,D4=2014)),10,IF((J4="Scopus")*AND(OR(D4=2015,D4=2014)),8,IF((J4="ВАК")*AND(OR(D4=2015,D4=2014)),5,IF((J4="Иные международные базы")*AND(OR(D4=2015,D4=2014)),6,"")))))</f>
        <v/>
      </c>
    </row>
    <row r="5" spans="1:13">
      <c r="A5" s="159"/>
      <c r="B5" s="123"/>
      <c r="C5" s="123"/>
      <c r="D5" s="128"/>
      <c r="E5" s="128"/>
      <c r="F5" s="128"/>
      <c r="G5" s="128"/>
      <c r="H5" s="192"/>
      <c r="I5" s="123"/>
      <c r="J5" s="259" t="str">
        <f>IF(B5="","",IF((MATCH(B5,списки!$P$1:$P$2230,0)&gt;=0)*(MATCH(B5,списки!$P$1:$P$2230,0)&lt;=391),"WoS",IF((MATCH(B5,списки!$P$1:$P$2230,0)&gt;=392)*(MATCH(B5,списки!$P$1:$P$2230,0)&lt;=601),"Scopus",IF((MATCH(B5,списки!$P$1:$P$2230,0)&gt;=602)*(MATCH(B5,списки!$P$1:$P$2230,0)&lt;=855),"Иные международные базы",IF((MATCH(B5,списки!$P$1:$P$2230,0)&gt;=856)*(MATCH(B5,списки!$P$1:$P$2230,0)&lt;=2230),"ВАК"," ")))))</f>
        <v/>
      </c>
      <c r="K5" s="236"/>
      <c r="L5" s="9"/>
      <c r="M5" s="227" t="str">
        <f t="shared" ref="M5:M23" si="0">IF((J5="Нет в базах")*AND(OR(D5=2015,D5=2014)),2,IF((J5="WoS")*AND(OR(D5=2015,D5=2014)),10,IF((J5="Scopus")*AND(OR(D5=2015,D5=2014)),8,IF((J5="ВАК")*AND(OR(D5=2015,D5=2014)),5,IF((J5="Иные международные базы")*AND(OR(D5=2015,D5=2014)),6,"")))))</f>
        <v/>
      </c>
    </row>
    <row r="6" spans="1:13" ht="31.5" customHeight="1">
      <c r="A6" s="256"/>
      <c r="B6" s="123"/>
      <c r="C6" s="123"/>
      <c r="D6" s="128"/>
      <c r="E6" s="128"/>
      <c r="F6" s="128"/>
      <c r="G6" s="128"/>
      <c r="H6" s="192"/>
      <c r="I6" s="255"/>
      <c r="J6" s="259" t="str">
        <f>IF(B6="","",IF((MATCH(B6,списки!$P$1:$P$2230,0)&gt;=0)*(MATCH(B6,списки!$P$1:$P$2230,0)&lt;=391),"WoS",IF((MATCH(B6,списки!$P$1:$P$2230,0)&gt;=392)*(MATCH(B6,списки!$P$1:$P$2230,0)&lt;=601),"Scopus",IF((MATCH(B6,списки!$P$1:$P$2230,0)&gt;=602)*(MATCH(B6,списки!$P$1:$P$2230,0)&lt;=855),"Иные международные базы",IF((MATCH(B6,списки!$P$1:$P$2230,0)&gt;=856)*(MATCH(B6,списки!$P$1:$P$2230,0)&lt;=2230),"ВАК"," ")))))</f>
        <v/>
      </c>
      <c r="K6" s="157"/>
      <c r="L6" s="9"/>
      <c r="M6" s="227" t="str">
        <f t="shared" si="0"/>
        <v/>
      </c>
    </row>
    <row r="7" spans="1:13">
      <c r="A7" s="159"/>
      <c r="B7" s="123"/>
      <c r="C7" s="123"/>
      <c r="D7" s="128"/>
      <c r="E7" s="128"/>
      <c r="F7" s="128"/>
      <c r="G7" s="128"/>
      <c r="H7" s="192"/>
      <c r="I7" s="255"/>
      <c r="J7" s="259" t="str">
        <f>IF(B7="","",IF((MATCH(B7,списки!$P$1:$P$2230,0)&gt;=0)*(MATCH(B7,списки!$P$1:$P$2230,0)&lt;=391),"WoS",IF((MATCH(B7,списки!$P$1:$P$2230,0)&gt;=392)*(MATCH(B7,списки!$P$1:$P$2230,0)&lt;=601),"Scopus",IF((MATCH(B7,списки!$P$1:$P$2230,0)&gt;=602)*(MATCH(B7,списки!$P$1:$P$2230,0)&lt;=855),"Иные международные базы",IF((MATCH(B7,списки!$P$1:$P$2230,0)&gt;=856)*(MATCH(B7,списки!$P$1:$P$2230,0)&lt;=2230),"ВАК"," ")))))</f>
        <v/>
      </c>
      <c r="K7" s="157"/>
      <c r="L7" s="9"/>
      <c r="M7" s="227" t="str">
        <f t="shared" si="0"/>
        <v/>
      </c>
    </row>
    <row r="8" spans="1:13">
      <c r="A8" s="159"/>
      <c r="B8" s="123"/>
      <c r="C8" s="123"/>
      <c r="D8" s="128"/>
      <c r="E8" s="128"/>
      <c r="F8" s="128"/>
      <c r="G8" s="128"/>
      <c r="H8" s="192"/>
      <c r="I8" s="255"/>
      <c r="J8" s="259" t="str">
        <f>IF(B8="","",IF((MATCH(B8,списки!$P$1:$P$2230,0)&gt;=0)*(MATCH(B8,списки!$P$1:$P$2230,0)&lt;=391),"WoS",IF((MATCH(B8,списки!$P$1:$P$2230,0)&gt;=392)*(MATCH(B8,списки!$P$1:$P$2230,0)&lt;=601),"Scopus",IF((MATCH(B8,списки!$P$1:$P$2230,0)&gt;=602)*(MATCH(B8,списки!$P$1:$P$2230,0)&lt;=855),"Иные международные базы",IF((MATCH(B8,списки!$P$1:$P$2230,0)&gt;=856)*(MATCH(B8,списки!$P$1:$P$2230,0)&lt;=2230),"ВАК"," ")))))</f>
        <v/>
      </c>
      <c r="K8" s="157"/>
      <c r="L8" s="9"/>
      <c r="M8" s="227" t="str">
        <f t="shared" si="0"/>
        <v/>
      </c>
    </row>
    <row r="9" spans="1:13">
      <c r="A9" s="159"/>
      <c r="B9" s="123"/>
      <c r="C9" s="123"/>
      <c r="D9" s="128"/>
      <c r="E9" s="128"/>
      <c r="F9" s="128"/>
      <c r="G9" s="128"/>
      <c r="H9" s="192"/>
      <c r="J9" s="259" t="str">
        <f>IF(B9="","",IF((MATCH(B9,списки!$P$1:$P$2230,0)&gt;=0)*(MATCH(B9,списки!$P$1:$P$2230,0)&lt;=391),"WoS",IF((MATCH(B9,списки!$P$1:$P$2230,0)&gt;=392)*(MATCH(B9,списки!$P$1:$P$2230,0)&lt;=601),"Scopus",IF((MATCH(B9,списки!$P$1:$P$2230,0)&gt;=602)*(MATCH(B9,списки!$P$1:$P$2230,0)&lt;=855),"Иные международные базы",IF((MATCH(B9,списки!$P$1:$P$2230,0)&gt;=856)*(MATCH(B9,списки!$P$1:$P$2230,0)&lt;=2230),"ВАК"," ")))))</f>
        <v/>
      </c>
      <c r="K9" s="236"/>
      <c r="L9" s="9"/>
      <c r="M9" s="227" t="str">
        <f t="shared" si="0"/>
        <v/>
      </c>
    </row>
    <row r="10" spans="1:13">
      <c r="A10" s="159"/>
      <c r="B10" s="123"/>
      <c r="C10" s="123"/>
      <c r="D10" s="128"/>
      <c r="E10" s="128"/>
      <c r="F10" s="128"/>
      <c r="G10" s="128"/>
      <c r="H10" s="192"/>
      <c r="I10" s="123"/>
      <c r="J10" s="259" t="str">
        <f>IF(B10="","",IF((MATCH(B10,списки!$P$1:$P$2230,0)&gt;=0)*(MATCH(B10,списки!$P$1:$P$2230,0)&lt;=391),"WoS",IF((MATCH(B10,списки!$P$1:$P$2230,0)&gt;=392)*(MATCH(B10,списки!$P$1:$P$2230,0)&lt;=601),"Scopus",IF((MATCH(B10,списки!$P$1:$P$2230,0)&gt;=602)*(MATCH(B10,списки!$P$1:$P$2230,0)&lt;=855),"Иные международные базы",IF((MATCH(B10,списки!$P$1:$P$2230,0)&gt;=856)*(MATCH(B10,списки!$P$1:$P$2230,0)&lt;=2230),"ВАК"," ")))))</f>
        <v/>
      </c>
      <c r="K10" s="157"/>
      <c r="L10" s="9"/>
      <c r="M10" s="227" t="str">
        <f t="shared" si="0"/>
        <v/>
      </c>
    </row>
    <row r="11" spans="1:13">
      <c r="A11" s="159"/>
      <c r="B11" s="123"/>
      <c r="C11" s="123"/>
      <c r="D11" s="128"/>
      <c r="E11" s="128"/>
      <c r="F11" s="128"/>
      <c r="G11" s="128"/>
      <c r="H11" s="192"/>
      <c r="I11" s="123"/>
      <c r="J11" s="259" t="str">
        <f>IF(B11="","",IF((MATCH(B11,списки!$P$1:$P$2230,0)&gt;=0)*(MATCH(B11,списки!$P$1:$P$2230,0)&lt;=391),"WoS",IF((MATCH(B11,списки!$P$1:$P$2230,0)&gt;=392)*(MATCH(B11,списки!$P$1:$P$2230,0)&lt;=601),"Scopus",IF((MATCH(B11,списки!$P$1:$P$2230,0)&gt;=602)*(MATCH(B11,списки!$P$1:$P$2230,0)&lt;=855),"Иные международные базы",IF((MATCH(B11,списки!$P$1:$P$2230,0)&gt;=856)*(MATCH(B11,списки!$P$1:$P$2230,0)&lt;=2230),"ВАК"," ")))))</f>
        <v/>
      </c>
      <c r="K11" s="236"/>
      <c r="L11" s="9"/>
      <c r="M11" s="227" t="str">
        <f t="shared" si="0"/>
        <v/>
      </c>
    </row>
    <row r="12" spans="1:13">
      <c r="A12" s="159"/>
      <c r="B12" s="123"/>
      <c r="C12" s="123"/>
      <c r="D12" s="128"/>
      <c r="E12" s="128"/>
      <c r="F12" s="128"/>
      <c r="G12" s="128"/>
      <c r="H12" s="192"/>
      <c r="I12" s="123"/>
      <c r="J12" s="259" t="str">
        <f>IF(B12="","",IF((MATCH(B12,списки!$P$1:$P$2230,0)&gt;=0)*(MATCH(B12,списки!$P$1:$P$2230,0)&lt;=391),"WoS",IF((MATCH(B12,списки!$P$1:$P$2230,0)&gt;=392)*(MATCH(B12,списки!$P$1:$P$2230,0)&lt;=601),"Scopus",IF((MATCH(B12,списки!$P$1:$P$2230,0)&gt;=602)*(MATCH(B12,списки!$P$1:$P$2230,0)&lt;=855),"Иные международные базы",IF((MATCH(B12,списки!$P$1:$P$2230,0)&gt;=856)*(MATCH(B12,списки!$P$1:$P$2230,0)&lt;=2230),"ВАК"," ")))))</f>
        <v/>
      </c>
      <c r="K12" s="236"/>
      <c r="L12" s="9"/>
      <c r="M12" s="227" t="str">
        <f t="shared" si="0"/>
        <v/>
      </c>
    </row>
    <row r="13" spans="1:13">
      <c r="A13" s="197"/>
      <c r="B13" s="194"/>
      <c r="C13" s="194"/>
      <c r="D13" s="195"/>
      <c r="E13" s="195"/>
      <c r="F13" s="195"/>
      <c r="G13" s="195"/>
      <c r="H13" s="196"/>
      <c r="I13" s="194"/>
      <c r="J13" s="259" t="str">
        <f>IF(B13="","",IF((MATCH(B13,списки!$P$1:$P$2230,0)&gt;=0)*(MATCH(B13,списки!$P$1:$P$2230,0)&lt;=391),"WoS",IF((MATCH(B13,списки!$P$1:$P$2230,0)&gt;=392)*(MATCH(B13,списки!$P$1:$P$2230,0)&lt;=601),"Scopus",IF((MATCH(B13,списки!$P$1:$P$2230,0)&gt;=602)*(MATCH(B13,списки!$P$1:$P$2230,0)&lt;=855),"Иные международные базы",IF((MATCH(B13,списки!$P$1:$P$2230,0)&gt;=856)*(MATCH(B13,списки!$P$1:$P$2230,0)&lt;=2230),"ВАК"," ")))))</f>
        <v/>
      </c>
      <c r="K13" s="157"/>
      <c r="L13" s="9"/>
      <c r="M13" s="227" t="str">
        <f t="shared" si="0"/>
        <v/>
      </c>
    </row>
    <row r="14" spans="1:13">
      <c r="A14" s="197"/>
      <c r="B14" s="194"/>
      <c r="C14" s="194"/>
      <c r="D14" s="195"/>
      <c r="E14" s="195"/>
      <c r="F14" s="195"/>
      <c r="G14" s="195"/>
      <c r="H14" s="196"/>
      <c r="I14" s="194"/>
      <c r="J14" s="259" t="str">
        <f>IF(B14="","",IF((MATCH(B14,списки!$P$1:$P$2230,0)&gt;=0)*(MATCH(B14,списки!$P$1:$P$2230,0)&lt;=391),"WoS",IF((MATCH(B14,списки!$P$1:$P$2230,0)&gt;=392)*(MATCH(B14,списки!$P$1:$P$2230,0)&lt;=601),"Scopus",IF((MATCH(B14,списки!$P$1:$P$2230,0)&gt;=602)*(MATCH(B14,списки!$P$1:$P$2230,0)&lt;=855),"Иные международные базы",IF((MATCH(B14,списки!$P$1:$P$2230,0)&gt;=856)*(MATCH(B14,списки!$P$1:$P$2230,0)&lt;=2230),"ВАК"," ")))))</f>
        <v/>
      </c>
      <c r="K14" s="236"/>
      <c r="L14" s="9"/>
      <c r="M14" s="227" t="str">
        <f t="shared" si="0"/>
        <v/>
      </c>
    </row>
    <row r="15" spans="1:13">
      <c r="A15" s="197"/>
      <c r="B15" s="194"/>
      <c r="C15" s="194"/>
      <c r="D15" s="195"/>
      <c r="E15" s="195"/>
      <c r="F15" s="195"/>
      <c r="G15" s="195"/>
      <c r="H15" s="196"/>
      <c r="I15" s="194"/>
      <c r="J15" s="259" t="str">
        <f>IF(B15="","",IF((MATCH(B15,списки!$P$1:$P$2230,0)&gt;=0)*(MATCH(B15,списки!$P$1:$P$2230,0)&lt;=391),"WoS",IF((MATCH(B15,списки!$P$1:$P$2230,0)&gt;=392)*(MATCH(B15,списки!$P$1:$P$2230,0)&lt;=601),"Scopus",IF((MATCH(B15,списки!$P$1:$P$2230,0)&gt;=602)*(MATCH(B15,списки!$P$1:$P$2230,0)&lt;=855),"Иные международные базы",IF((MATCH(B15,списки!$P$1:$P$2230,0)&gt;=856)*(MATCH(B15,списки!$P$1:$P$2230,0)&lt;=2230),"ВАК"," ")))))</f>
        <v/>
      </c>
      <c r="K15" s="157"/>
      <c r="L15" s="9"/>
      <c r="M15" s="227" t="str">
        <f t="shared" si="0"/>
        <v/>
      </c>
    </row>
    <row r="16" spans="1:13">
      <c r="A16" s="197"/>
      <c r="B16" s="194"/>
      <c r="C16" s="194"/>
      <c r="D16" s="195"/>
      <c r="E16" s="195"/>
      <c r="F16" s="195"/>
      <c r="G16" s="195"/>
      <c r="H16" s="196"/>
      <c r="I16" s="194"/>
      <c r="J16" s="259" t="str">
        <f>IF(B16="","",IF((MATCH(B16,списки!$P$1:$P$2230,0)&gt;=0)*(MATCH(B16,списки!$P$1:$P$2230,0)&lt;=391),"WoS",IF((MATCH(B16,списки!$P$1:$P$2230,0)&gt;=392)*(MATCH(B16,списки!$P$1:$P$2230,0)&lt;=601),"Scopus",IF((MATCH(B16,списки!$P$1:$P$2230,0)&gt;=602)*(MATCH(B16,списки!$P$1:$P$2230,0)&lt;=855),"Иные международные базы",IF((MATCH(B16,списки!$P$1:$P$2230,0)&gt;=856)*(MATCH(B16,списки!$P$1:$P$2230,0)&lt;=2230),"ВАК"," ")))))</f>
        <v/>
      </c>
      <c r="K16" s="157"/>
      <c r="L16" s="9"/>
      <c r="M16" s="227" t="str">
        <f t="shared" si="0"/>
        <v/>
      </c>
    </row>
    <row r="17" spans="1:13">
      <c r="A17" s="197"/>
      <c r="B17" s="194"/>
      <c r="C17" s="194"/>
      <c r="D17" s="195"/>
      <c r="E17" s="195"/>
      <c r="F17" s="195"/>
      <c r="G17" s="195"/>
      <c r="H17" s="196"/>
      <c r="I17" s="194"/>
      <c r="J17" s="259" t="str">
        <f>IF(B17="","",IF((MATCH(B17,списки!$P$1:$P$2230,0)&gt;=0)*(MATCH(B17,списки!$P$1:$P$2230,0)&lt;=391),"WoS",IF((MATCH(B17,списки!$P$1:$P$2230,0)&gt;=392)*(MATCH(B17,списки!$P$1:$P$2230,0)&lt;=601),"Scopus",IF((MATCH(B17,списки!$P$1:$P$2230,0)&gt;=602)*(MATCH(B17,списки!$P$1:$P$2230,0)&lt;=855),"Иные международные базы",IF((MATCH(B17,списки!$P$1:$P$2230,0)&gt;=856)*(MATCH(B17,списки!$P$1:$P$2230,0)&lt;=2230),"ВАК"," ")))))</f>
        <v/>
      </c>
      <c r="K17" s="157"/>
      <c r="L17" s="9"/>
      <c r="M17" s="227" t="str">
        <f t="shared" si="0"/>
        <v/>
      </c>
    </row>
    <row r="18" spans="1:13">
      <c r="A18" s="197"/>
      <c r="B18" s="194"/>
      <c r="C18" s="194"/>
      <c r="D18" s="195"/>
      <c r="E18" s="195"/>
      <c r="F18" s="195"/>
      <c r="G18" s="195"/>
      <c r="H18" s="196"/>
      <c r="I18" s="194"/>
      <c r="J18" s="259" t="str">
        <f>IF(B18="","",IF((MATCH(B18,списки!$P$1:$P$2230,0)&gt;=0)*(MATCH(B18,списки!$P$1:$P$2230,0)&lt;=391),"WoS",IF((MATCH(B18,списки!$P$1:$P$2230,0)&gt;=392)*(MATCH(B18,списки!$P$1:$P$2230,0)&lt;=601),"Scopus",IF((MATCH(B18,списки!$P$1:$P$2230,0)&gt;=602)*(MATCH(B18,списки!$P$1:$P$2230,0)&lt;=855),"Иные международные базы",IF((MATCH(B18,списки!$P$1:$P$2230,0)&gt;=856)*(MATCH(B18,списки!$P$1:$P$2230,0)&lt;=2230),"ВАК"," ")))))</f>
        <v/>
      </c>
      <c r="K18" s="157"/>
      <c r="L18" s="9"/>
      <c r="M18" s="227" t="str">
        <f t="shared" si="0"/>
        <v/>
      </c>
    </row>
    <row r="19" spans="1:13">
      <c r="A19" s="197"/>
      <c r="B19" s="194"/>
      <c r="C19" s="194"/>
      <c r="D19" s="195"/>
      <c r="E19" s="195"/>
      <c r="F19" s="195"/>
      <c r="G19" s="195"/>
      <c r="H19" s="196"/>
      <c r="I19" s="194"/>
      <c r="J19" s="259" t="str">
        <f>IF(B19="","",IF((MATCH(B19,списки!$P$1:$P$2230,0)&gt;=0)*(MATCH(B19,списки!$P$1:$P$2230,0)&lt;=391),"WoS",IF((MATCH(B19,списки!$P$1:$P$2230,0)&gt;=392)*(MATCH(B19,списки!$P$1:$P$2230,0)&lt;=601),"Scopus",IF((MATCH(B19,списки!$P$1:$P$2230,0)&gt;=602)*(MATCH(B19,списки!$P$1:$P$2230,0)&lt;=855),"Иные международные базы",IF((MATCH(B19,списки!$P$1:$P$2230,0)&gt;=856)*(MATCH(B19,списки!$P$1:$P$2230,0)&lt;=2230),"ВАК"," ")))))</f>
        <v/>
      </c>
      <c r="K19" s="157"/>
      <c r="L19" s="9"/>
      <c r="M19" s="227" t="str">
        <f t="shared" si="0"/>
        <v/>
      </c>
    </row>
    <row r="20" spans="1:13">
      <c r="A20" s="197"/>
      <c r="B20" s="194"/>
      <c r="C20" s="194"/>
      <c r="D20" s="195"/>
      <c r="E20" s="195"/>
      <c r="F20" s="195"/>
      <c r="G20" s="195"/>
      <c r="H20" s="196"/>
      <c r="I20" s="194"/>
      <c r="J20" s="259" t="str">
        <f>IF(B20="","",IF((MATCH(B20,списки!$P$1:$P$2230,0)&gt;=0)*(MATCH(B20,списки!$P$1:$P$2230,0)&lt;=391),"WoS",IF((MATCH(B20,списки!$P$1:$P$2230,0)&gt;=392)*(MATCH(B20,списки!$P$1:$P$2230,0)&lt;=601),"Scopus",IF((MATCH(B20,списки!$P$1:$P$2230,0)&gt;=602)*(MATCH(B20,списки!$P$1:$P$2230,0)&lt;=855),"Иные международные базы",IF((MATCH(B20,списки!$P$1:$P$2230,0)&gt;=856)*(MATCH(B20,списки!$P$1:$P$2230,0)&lt;=2230),"ВАК"," ")))))</f>
        <v/>
      </c>
      <c r="K20" s="157"/>
      <c r="L20" s="9"/>
      <c r="M20" s="227" t="str">
        <f t="shared" si="0"/>
        <v/>
      </c>
    </row>
    <row r="21" spans="1:13">
      <c r="A21" s="197"/>
      <c r="B21" s="194"/>
      <c r="C21" s="194"/>
      <c r="D21" s="195"/>
      <c r="E21" s="195"/>
      <c r="F21" s="195"/>
      <c r="G21" s="195"/>
      <c r="H21" s="196"/>
      <c r="I21" s="194"/>
      <c r="J21" s="259" t="str">
        <f>IF(B21="","",IF((MATCH(B21,списки!$P$1:$P$2230,0)&gt;=0)*(MATCH(B21,списки!$P$1:$P$2230,0)&lt;=391),"WoS",IF((MATCH(B21,списки!$P$1:$P$2230,0)&gt;=392)*(MATCH(B21,списки!$P$1:$P$2230,0)&lt;=601),"Scopus",IF((MATCH(B21,списки!$P$1:$P$2230,0)&gt;=602)*(MATCH(B21,списки!$P$1:$P$2230,0)&lt;=855),"Иные международные базы",IF((MATCH(B21,списки!$P$1:$P$2230,0)&gt;=856)*(MATCH(B21,списки!$P$1:$P$2230,0)&lt;=2230),"ВАК"," ")))))</f>
        <v/>
      </c>
      <c r="K21" s="157"/>
      <c r="L21" s="9"/>
      <c r="M21" s="227" t="str">
        <f t="shared" si="0"/>
        <v/>
      </c>
    </row>
    <row r="22" spans="1:13">
      <c r="A22" s="197"/>
      <c r="B22" s="194"/>
      <c r="C22" s="194"/>
      <c r="D22" s="195"/>
      <c r="E22" s="195"/>
      <c r="F22" s="195"/>
      <c r="G22" s="195"/>
      <c r="H22" s="196"/>
      <c r="I22" s="194"/>
      <c r="J22" s="259" t="str">
        <f>IF(B22="","",IF((MATCH(B22,списки!$P$1:$P$2230,0)&gt;=0)*(MATCH(B22,списки!$P$1:$P$2230,0)&lt;=391),"WoS",IF((MATCH(B22,списки!$P$1:$P$2230,0)&gt;=392)*(MATCH(B22,списки!$P$1:$P$2230,0)&lt;=601),"Scopus",IF((MATCH(B22,списки!$P$1:$P$2230,0)&gt;=602)*(MATCH(B22,списки!$P$1:$P$2230,0)&lt;=855),"Иные международные базы",IF((MATCH(B22,списки!$P$1:$P$2230,0)&gt;=856)*(MATCH(B22,списки!$P$1:$P$2230,0)&lt;=2230),"ВАК"," ")))))</f>
        <v/>
      </c>
      <c r="K22" s="157"/>
      <c r="L22" s="9"/>
      <c r="M22" s="227" t="str">
        <f t="shared" si="0"/>
        <v/>
      </c>
    </row>
    <row r="23" spans="1:13">
      <c r="A23" s="159"/>
      <c r="B23" s="123"/>
      <c r="C23" s="123"/>
      <c r="D23" s="128"/>
      <c r="E23" s="128"/>
      <c r="F23" s="128"/>
      <c r="G23" s="128"/>
      <c r="H23" s="192"/>
      <c r="I23" s="123"/>
      <c r="J23" s="259" t="str">
        <f>IF(B23="","",IF((MATCH(B23,списки!$P$1:$P$2230,0)&gt;=0)*(MATCH(B23,списки!$P$1:$P$2230,0)&lt;=391),"WoS",IF((MATCH(B23,списки!$P$1:$P$2230,0)&gt;=392)*(MATCH(B23,списки!$P$1:$P$2230,0)&lt;=601),"Scopus",IF((MATCH(B23,списки!$P$1:$P$2230,0)&gt;=602)*(MATCH(B23,списки!$P$1:$P$2230,0)&lt;=855),"Иные международные базы",IF((MATCH(B23,списки!$P$1:$P$2230,0)&gt;=856)*(MATCH(B23,списки!$P$1:$P$2230,0)&lt;=2230),"ВАК"," ")))))</f>
        <v/>
      </c>
      <c r="K23" s="157"/>
      <c r="L23" s="9"/>
      <c r="M23" s="227" t="str">
        <f t="shared" si="0"/>
        <v/>
      </c>
    </row>
    <row r="24" spans="1:13">
      <c r="M24" s="227"/>
    </row>
    <row r="25" spans="1:13" ht="19.5" thickBot="1">
      <c r="B25" s="29" t="s">
        <v>337</v>
      </c>
      <c r="M25" s="227"/>
    </row>
    <row r="26" spans="1:13" ht="30.75" thickBot="1">
      <c r="A26" s="41" t="s">
        <v>123</v>
      </c>
      <c r="B26" s="38" t="s">
        <v>124</v>
      </c>
      <c r="C26" s="40" t="s">
        <v>109</v>
      </c>
      <c r="D26" s="39" t="s">
        <v>110</v>
      </c>
      <c r="E26" s="379" t="s">
        <v>125</v>
      </c>
      <c r="F26" s="379"/>
      <c r="G26" s="379"/>
      <c r="H26" s="38" t="s">
        <v>126</v>
      </c>
      <c r="I26" s="38" t="s">
        <v>115</v>
      </c>
      <c r="J26" s="222" t="s">
        <v>127</v>
      </c>
      <c r="K26" s="72" t="s">
        <v>380</v>
      </c>
      <c r="M26" s="227"/>
    </row>
    <row r="27" spans="1:13">
      <c r="A27" s="156"/>
      <c r="B27" s="160"/>
      <c r="C27" s="160"/>
      <c r="D27" s="161"/>
      <c r="E27" s="420"/>
      <c r="F27" s="421"/>
      <c r="G27" s="422"/>
      <c r="H27" s="161"/>
      <c r="I27" s="160"/>
      <c r="J27" s="221"/>
      <c r="K27" s="157"/>
      <c r="M27" s="227" t="str">
        <f>IF((C27="РФ")*AND(OR(D27=2015,D27=2014)),6,IF((C27="Зарубежье")*AND(OR(D27=2015,D27=2014)),10,""))</f>
        <v/>
      </c>
    </row>
    <row r="28" spans="1:13">
      <c r="A28" s="159"/>
      <c r="B28" s="123"/>
      <c r="C28" s="123"/>
      <c r="D28" s="128"/>
      <c r="E28" s="286"/>
      <c r="F28" s="418"/>
      <c r="G28" s="419"/>
      <c r="H28" s="128"/>
      <c r="I28" s="123"/>
      <c r="J28" s="220"/>
      <c r="K28" s="157"/>
      <c r="M28" s="227" t="str">
        <f>IF((C28="РФ")*AND(OR(D28=2015,D28=2014)),6,IF((C28="Зарубежье")*AND(OR(D28=2015,D28=2014)),10,""))</f>
        <v/>
      </c>
    </row>
    <row r="29" spans="1:13">
      <c r="A29" s="159"/>
      <c r="B29" s="123"/>
      <c r="C29" s="123"/>
      <c r="D29" s="128"/>
      <c r="E29" s="286"/>
      <c r="F29" s="418"/>
      <c r="G29" s="419"/>
      <c r="H29" s="128"/>
      <c r="I29" s="123"/>
      <c r="J29" s="220"/>
      <c r="K29" s="157"/>
      <c r="M29" s="227" t="str">
        <f>IF((C29="РФ")*AND(OR(D29=2015,D29=2014)),6,IF((C29="Зарубежье")*AND(OR(D29=2015,D29=2014)),10,""))</f>
        <v/>
      </c>
    </row>
    <row r="30" spans="1:13">
      <c r="A30" s="159"/>
      <c r="B30" s="123"/>
      <c r="C30" s="123"/>
      <c r="D30" s="128"/>
      <c r="E30" s="286"/>
      <c r="F30" s="418"/>
      <c r="G30" s="419"/>
      <c r="H30" s="128"/>
      <c r="I30" s="123"/>
      <c r="J30" s="220"/>
      <c r="K30" s="157"/>
      <c r="M30" s="227" t="str">
        <f>IF((C30="РФ")*AND(OR(D30=2015,D30=2014)),6,IF((C30="Зарубежье")*AND(OR(D30=2015,D30=2014)),10,""))</f>
        <v/>
      </c>
    </row>
    <row r="31" spans="1:13">
      <c r="A31" s="159"/>
      <c r="B31" s="123"/>
      <c r="C31" s="123"/>
      <c r="D31" s="128"/>
      <c r="E31" s="286"/>
      <c r="F31" s="418"/>
      <c r="G31" s="419"/>
      <c r="H31" s="128"/>
      <c r="I31" s="123"/>
      <c r="J31" s="220"/>
      <c r="K31" s="157"/>
      <c r="M31" s="228" t="str">
        <f>IF((C31="РФ")*AND(OR(D31=2015,D31=2014)),6,IF((C31="Зарубежье")*AND(OR(D31=2015,D31=2014)),10,""))</f>
        <v/>
      </c>
    </row>
    <row r="32" spans="1:13" ht="15.75" thickBot="1"/>
    <row r="33" spans="11:13" ht="15.75" thickBot="1">
      <c r="K33" s="35" t="s">
        <v>122</v>
      </c>
      <c r="L33" s="36"/>
      <c r="M33" s="28">
        <f>SUM(M3:M31)</f>
        <v>0</v>
      </c>
    </row>
  </sheetData>
  <sheetProtection password="E2A4" sheet="1" scenarios="1" formatCells="0" insertHyperlinks="0" selectLockedCells="1"/>
  <dataConsolidate/>
  <customSheetViews>
    <customSheetView guid="{FEC32B5E-59F5-4B5B-B8BF-1089EE4B4EAE}" showGridLines="0" showRowCol="0">
      <selection activeCell="E29" sqref="E29:G29"/>
      <pageMargins left="0.70866141732283472" right="0.70866141732283472" top="0.74803149606299213" bottom="0.74803149606299213" header="0.31496062992125984" footer="0.31496062992125984"/>
      <pageSetup paperSize="9" scale="60" orientation="landscape" r:id="rId1"/>
    </customSheetView>
  </customSheetViews>
  <mergeCells count="6">
    <mergeCell ref="E31:G31"/>
    <mergeCell ref="E26:G26"/>
    <mergeCell ref="E27:G27"/>
    <mergeCell ref="E28:G28"/>
    <mergeCell ref="E29:G29"/>
    <mergeCell ref="E30:G30"/>
  </mergeCells>
  <dataValidations xWindow="891" yWindow="231" count="20">
    <dataValidation allowBlank="1" showInputMessage="1" showErrorMessage="1" prompt="Введите место издания" sqref="C4:C23"/>
    <dataValidation allowBlank="1" showInputMessage="1" showErrorMessage="1" prompt="Введите наименование работы" sqref="A27:A31"/>
    <dataValidation type="list" allowBlank="1" showInputMessage="1" showErrorMessage="1" prompt="Выберите тип работы из списка" sqref="B27:B31">
      <formula1>списки!$C$38:$C$40</formula1>
    </dataValidation>
    <dataValidation type="list" allowBlank="1" showInputMessage="1" showErrorMessage="1" prompt="Выберите год издания из списка" sqref="D27:D31">
      <formula1>списки!$G$1:$G$65</formula1>
    </dataValidation>
    <dataValidation allowBlank="1" showInputMessage="1" showErrorMessage="1" prompt="Введите Международный стандартный книжный номер ISBN" sqref="E27:G31"/>
    <dataValidation type="whole" allowBlank="1" showInputMessage="1" showErrorMessage="1" prompt="Введите объем издания в страницах" sqref="H27:H31">
      <formula1>1</formula1>
      <formula2>5000</formula2>
    </dataValidation>
    <dataValidation allowBlank="1" showInputMessage="1" showErrorMessage="1" prompt="Введите соавторов издания (если есть)" sqref="I27:I31"/>
    <dataValidation type="whole" allowBlank="1" showInputMessage="1" showErrorMessage="1" prompt="Введите тираж издания (в шт.)" sqref="J27:J31">
      <formula1>1</formula1>
      <formula2>100000</formula2>
    </dataValidation>
    <dataValidation type="list" allowBlank="1" showInputMessage="1" showErrorMessage="1" prompt="Введите название издания" sqref="B5:B23">
      <formula1>списки!$P$856:$P$2230</formula1>
    </dataValidation>
    <dataValidation type="list" allowBlank="1" showInputMessage="1" showErrorMessage="1" prompt="Выберите год издаия из списка" sqref="D4:D23">
      <formula1>списки!$G$1:$G$65</formula1>
    </dataValidation>
    <dataValidation type="list" allowBlank="1" showInputMessage="1" showErrorMessage="1" prompt="Выберите номер издания из списка (если есть)" sqref="E4:E23">
      <formula1>списки!$I$1:$I$12</formula1>
    </dataValidation>
    <dataValidation type="list" allowBlank="1" showInputMessage="1" showErrorMessage="1" prompt="Выберите выпуск издания из списка (если есть)" sqref="F4:F23">
      <formula1>списки!$I$1:$I$6</formula1>
    </dataValidation>
    <dataValidation allowBlank="1" showInputMessage="1" showErrorMessage="1" prompt="Введите номер тома (если есть)" sqref="G4:G23"/>
    <dataValidation allowBlank="1" showInputMessage="1" showErrorMessage="1" prompt="Введите страницы (например: 15-20)" sqref="H4:H23"/>
    <dataValidation allowBlank="1" showInputMessage="1" showErrorMessage="1" prompt="Введите соавторов публикации (если есть)" sqref="I10:I23 I4:I8"/>
    <dataValidation type="list" allowBlank="1" showInputMessage="1" showErrorMessage="1" prompt="Выберите место издания из списка" sqref="C27:C31">
      <formula1>списки!$C$42:$C$43</formula1>
    </dataValidation>
    <dataValidation allowBlank="1" showInputMessage="1" showErrorMessage="1" prompt="Вставьте рабочую ссылку на подтверждающий документ. . Пример ссылки: &quot;http://bgita.ru/&quot;" sqref="K32"/>
    <dataValidation allowBlank="1" showInputMessage="1" showErrorMessage="1" prompt="Вставьте титульный лист документа  (Вставка-Объект- Новый и выбрать документ( обязательно отметить пункт в виде значка ) либо  вставьте рабочую ссылку на  документ._x000a_Пример ссылки: &quot;http://bgita.ru/&quot;. После вставки ссылку в ячейку нажите кнопку Enter." sqref="K27:K31"/>
    <dataValidation type="list" allowBlank="1" showInputMessage="1" showErrorMessage="1" prompt="Введите название издания" sqref="B4">
      <formula1>списки!$P$1:$P$2230</formula1>
    </dataValidation>
    <dataValidation allowBlank="1" showInputMessage="1" showErrorMessage="1" prompt="Вставьте титульный лист документа  (Вставка-Объект- Новый и выбрать документ( обязательно отметить пункт в виде значка ) либо  вставьте рабочую ссылку на  документ._x000a_Пример ссылки: &quot;http://bgita.ru/&quot;. После вставки ссылку в ячейку нажите кнопку Enter." sqref="K4:K23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tabColor rgb="FF00B050"/>
  </sheetPr>
  <dimension ref="A1:V57"/>
  <sheetViews>
    <sheetView showGridLines="0" showRowColHeaders="0" zoomScaleNormal="100" workbookViewId="0">
      <selection activeCell="C35" sqref="C35:E35"/>
    </sheetView>
  </sheetViews>
  <sheetFormatPr defaultRowHeight="15"/>
  <cols>
    <col min="1" max="1" width="25.140625" customWidth="1"/>
    <col min="2" max="2" width="46.42578125" customWidth="1"/>
    <col min="3" max="3" width="17" customWidth="1"/>
    <col min="4" max="4" width="12.140625" customWidth="1"/>
    <col min="5" max="5" width="12.7109375" customWidth="1"/>
    <col min="6" max="6" width="36.7109375" customWidth="1"/>
    <col min="7" max="7" width="19.5703125" customWidth="1"/>
    <col min="8" max="8" width="20" customWidth="1"/>
    <col min="9" max="9" width="15.7109375" customWidth="1"/>
    <col min="10" max="10" width="14.85546875" customWidth="1"/>
    <col min="11" max="11" width="22.140625" customWidth="1"/>
    <col min="12" max="12" width="13.28515625" customWidth="1"/>
    <col min="14" max="14" width="10.7109375" customWidth="1"/>
    <col min="15" max="15" width="16" customWidth="1"/>
    <col min="21" max="21" width="11" customWidth="1"/>
    <col min="22" max="22" width="9.140625" style="59"/>
  </cols>
  <sheetData>
    <row r="1" spans="1:22" ht="15.75" thickBot="1"/>
    <row r="2" spans="1:22" ht="19.5" thickBot="1">
      <c r="D2" s="29" t="s">
        <v>152</v>
      </c>
      <c r="V2" s="28" t="s">
        <v>99</v>
      </c>
    </row>
    <row r="3" spans="1:22" ht="16.5" thickBot="1">
      <c r="A3" s="427" t="s">
        <v>153</v>
      </c>
      <c r="B3" s="431"/>
      <c r="C3" s="431"/>
      <c r="D3" s="431"/>
      <c r="E3" s="431"/>
      <c r="F3" s="431"/>
      <c r="G3" s="432"/>
      <c r="K3" s="107"/>
      <c r="L3" s="107"/>
      <c r="V3" s="178"/>
    </row>
    <row r="4" spans="1:22" ht="15.75" thickBot="1">
      <c r="A4" s="433" t="s">
        <v>356</v>
      </c>
      <c r="B4" s="434"/>
      <c r="C4" s="434"/>
      <c r="D4" s="434"/>
      <c r="E4" s="434"/>
      <c r="F4" s="434"/>
      <c r="G4" s="435"/>
      <c r="K4" s="107"/>
      <c r="L4" s="107"/>
      <c r="V4" s="60"/>
    </row>
    <row r="5" spans="1:22" ht="28.5" customHeight="1">
      <c r="A5" s="436" t="s">
        <v>158</v>
      </c>
      <c r="B5" s="438" t="s">
        <v>154</v>
      </c>
      <c r="C5" s="440" t="s">
        <v>354</v>
      </c>
      <c r="D5" s="438" t="s">
        <v>156</v>
      </c>
      <c r="E5" s="438"/>
      <c r="F5" s="438" t="s">
        <v>159</v>
      </c>
      <c r="G5" s="453" t="s">
        <v>340</v>
      </c>
      <c r="K5" s="93"/>
      <c r="V5" s="60"/>
    </row>
    <row r="6" spans="1:22" ht="30" customHeight="1" thickBot="1">
      <c r="A6" s="452"/>
      <c r="B6" s="451"/>
      <c r="C6" s="451"/>
      <c r="D6" s="112" t="s">
        <v>157</v>
      </c>
      <c r="E6" s="112" t="s">
        <v>155</v>
      </c>
      <c r="F6" s="451"/>
      <c r="G6" s="454"/>
      <c r="K6" s="93"/>
      <c r="V6" s="60"/>
    </row>
    <row r="7" spans="1:22">
      <c r="A7" s="163"/>
      <c r="B7" s="193"/>
      <c r="C7" s="161"/>
      <c r="D7" s="164"/>
      <c r="E7" s="164"/>
      <c r="F7" s="160"/>
      <c r="G7" s="165"/>
      <c r="V7" s="108" t="str">
        <f>IF(A7="РФФИ, РГНФ и т.д.", IF(G7="Руководитель",3,IF(G7="Исполнитель",2,0)),IF(A7="Негосударственный фонд", IF(G7="Руководитель",2,IF(G7="Исполнитель",1,0)),IF(A7="Минобрнауки РФ", IF(G7="Руководитель",3,IF(G7="Исполнитель",2,0)),IF(A7="БГИТА", IF(G7="Руководитель",0.5,IF(G7="Исполнитель",0.3,0)),IF(A7="Областной конкурс", IF(G7="Руководитель",1,IF(G7="Исполнитель",0.5,0)),"")))))</f>
        <v/>
      </c>
    </row>
    <row r="8" spans="1:22">
      <c r="A8" s="166"/>
      <c r="B8" s="191"/>
      <c r="C8" s="128"/>
      <c r="D8" s="167"/>
      <c r="E8" s="167"/>
      <c r="F8" s="123"/>
      <c r="G8" s="129"/>
      <c r="V8" s="108" t="str">
        <f t="shared" ref="V8:V16" si="0">IF(A8="РФФИ, РГНФ и т.д.", IF(G8="Руководитель",3,IF(G8="Исполнитель",2,0)),IF(A8="Негосударственный фонд", IF(G8="Руководитель",2,IF(G8="Исполнитель",1,0)),IF(A8="Минобрнауки РФ", IF(G8="Руководитель",3,IF(G8="Исполнитель",2,0)),IF(A8="БГИТА", IF(G8="Руководитель",0.5,IF(G8="Исполнитель",0.3,0)),IF(A8="Областной конкурс", IF(G8="Руководитель",1,IF(G8="Исполнитель",0.5,0)),"")))))</f>
        <v/>
      </c>
    </row>
    <row r="9" spans="1:22">
      <c r="A9" s="166"/>
      <c r="B9" s="191"/>
      <c r="C9" s="128"/>
      <c r="D9" s="167"/>
      <c r="E9" s="167"/>
      <c r="F9" s="123"/>
      <c r="G9" s="129"/>
      <c r="V9" s="108" t="str">
        <f t="shared" si="0"/>
        <v/>
      </c>
    </row>
    <row r="10" spans="1:22">
      <c r="A10" s="166"/>
      <c r="B10" s="191"/>
      <c r="C10" s="128"/>
      <c r="D10" s="167"/>
      <c r="E10" s="167"/>
      <c r="F10" s="123"/>
      <c r="G10" s="129"/>
      <c r="V10" s="108" t="str">
        <f t="shared" si="0"/>
        <v/>
      </c>
    </row>
    <row r="11" spans="1:22">
      <c r="A11" s="166"/>
      <c r="B11" s="123"/>
      <c r="C11" s="128"/>
      <c r="D11" s="167"/>
      <c r="E11" s="167"/>
      <c r="F11" s="123"/>
      <c r="G11" s="129"/>
      <c r="V11" s="108" t="str">
        <f t="shared" si="0"/>
        <v/>
      </c>
    </row>
    <row r="12" spans="1:22">
      <c r="A12" s="166"/>
      <c r="B12" s="123"/>
      <c r="C12" s="128"/>
      <c r="D12" s="167"/>
      <c r="E12" s="167"/>
      <c r="F12" s="123"/>
      <c r="G12" s="129"/>
      <c r="V12" s="108" t="str">
        <f t="shared" si="0"/>
        <v/>
      </c>
    </row>
    <row r="13" spans="1:22">
      <c r="A13" s="166"/>
      <c r="B13" s="123"/>
      <c r="C13" s="128"/>
      <c r="D13" s="167"/>
      <c r="E13" s="167"/>
      <c r="F13" s="123"/>
      <c r="G13" s="129"/>
      <c r="V13" s="108" t="str">
        <f t="shared" si="0"/>
        <v/>
      </c>
    </row>
    <row r="14" spans="1:22">
      <c r="A14" s="166"/>
      <c r="B14" s="123"/>
      <c r="C14" s="128"/>
      <c r="D14" s="167"/>
      <c r="E14" s="167"/>
      <c r="F14" s="123"/>
      <c r="G14" s="129"/>
      <c r="V14" s="108" t="str">
        <f t="shared" si="0"/>
        <v/>
      </c>
    </row>
    <row r="15" spans="1:22">
      <c r="A15" s="166"/>
      <c r="B15" s="123"/>
      <c r="C15" s="128"/>
      <c r="D15" s="167"/>
      <c r="E15" s="167"/>
      <c r="F15" s="123"/>
      <c r="G15" s="129"/>
      <c r="V15" s="108" t="str">
        <f t="shared" si="0"/>
        <v/>
      </c>
    </row>
    <row r="16" spans="1:22" ht="15.75" thickBot="1">
      <c r="A16" s="168"/>
      <c r="B16" s="124"/>
      <c r="C16" s="131"/>
      <c r="D16" s="169"/>
      <c r="E16" s="169"/>
      <c r="F16" s="124"/>
      <c r="G16" s="132"/>
      <c r="V16" s="108" t="str">
        <f t="shared" si="0"/>
        <v/>
      </c>
    </row>
    <row r="17" spans="1:22" ht="15.75" thickBot="1">
      <c r="A17" s="433" t="s">
        <v>355</v>
      </c>
      <c r="B17" s="434"/>
      <c r="C17" s="434"/>
      <c r="D17" s="434"/>
      <c r="E17" s="434"/>
      <c r="F17" s="434"/>
      <c r="G17" s="435"/>
      <c r="V17" s="108"/>
    </row>
    <row r="18" spans="1:22">
      <c r="A18" s="436" t="s">
        <v>158</v>
      </c>
      <c r="B18" s="438" t="s">
        <v>154</v>
      </c>
      <c r="C18" s="440" t="s">
        <v>354</v>
      </c>
      <c r="D18" s="438" t="s">
        <v>156</v>
      </c>
      <c r="E18" s="438"/>
      <c r="F18" s="438" t="s">
        <v>159</v>
      </c>
      <c r="G18" s="453" t="s">
        <v>340</v>
      </c>
      <c r="V18" s="108" t="str">
        <f t="shared" ref="V18:V29" si="1">IF(A18="РФФИ, РГНФ и т.д.", IF(G18="Руководитель",3,IF(G18="Исполнитель",2,0))*C18/100,IF(A18="Негосударственный фонд", IF(G18="Руководитель",2,IF(G18="Исполнитель",1,0))*C18/100,IF(A18="Минобрнауки РФ", IF(G18="Руководитель",3,IF(G18="Исполнитель",2,0))*C18/100,IF(A18="БГИТА", IF(G18="Руководитель",0.5,IF(G18="Исполнитель",0.3,0))*C18/100,IF(A18="Областной конкурс", IF(G18="Руководитель",1,IF(G18="Исполнитель",0.5,0))*C18/100,"")))))</f>
        <v/>
      </c>
    </row>
    <row r="19" spans="1:22" ht="30.75" thickBot="1">
      <c r="A19" s="437"/>
      <c r="B19" s="439"/>
      <c r="C19" s="439"/>
      <c r="D19" s="46" t="s">
        <v>157</v>
      </c>
      <c r="E19" s="46" t="s">
        <v>155</v>
      </c>
      <c r="F19" s="439"/>
      <c r="G19" s="455"/>
      <c r="V19" s="108"/>
    </row>
    <row r="20" spans="1:22">
      <c r="A20" s="163"/>
      <c r="B20" s="193"/>
      <c r="C20" s="161"/>
      <c r="D20" s="164"/>
      <c r="E20" s="164"/>
      <c r="F20" s="160"/>
      <c r="G20" s="165"/>
      <c r="V20" s="108" t="str">
        <f>IF(A20="РФФИ, РГНФ и т.д.", IF(G20="Руководитель",3,IF(G20="Исполнитель",2,0))*C20/100,IF(A20="Негосударственный фонд", IF(G20="Руководитель",2,IF(G20="Исполнитель",1,0))*C20/100,IF(A20="Минобрнауки РФ", IF(G20="Руководитель",3,IF(G20="Исполнитель",2,0))*C20/100,IF(A20="БГИТА", IF(G20="Руководитель",0.5,IF(G20="Исполнитель",0.3,0))*C20/100,IF(A20="Областной конкурс", IF(G20="Руководитель",1,IF(G20="Исполнитель",0.5,0))*C20/100,"")))))</f>
        <v/>
      </c>
    </row>
    <row r="21" spans="1:22">
      <c r="A21" s="166"/>
      <c r="B21" s="191"/>
      <c r="C21" s="128"/>
      <c r="D21" s="167"/>
      <c r="E21" s="167"/>
      <c r="F21" s="123"/>
      <c r="G21" s="129"/>
      <c r="V21" s="108" t="str">
        <f t="shared" si="1"/>
        <v/>
      </c>
    </row>
    <row r="22" spans="1:22">
      <c r="A22" s="166"/>
      <c r="B22" s="191"/>
      <c r="C22" s="128"/>
      <c r="D22" s="167"/>
      <c r="E22" s="167"/>
      <c r="F22" s="123"/>
      <c r="G22" s="129"/>
      <c r="V22" s="108" t="str">
        <f t="shared" si="1"/>
        <v/>
      </c>
    </row>
    <row r="23" spans="1:22">
      <c r="A23" s="166"/>
      <c r="B23" s="123"/>
      <c r="C23" s="128"/>
      <c r="D23" s="167"/>
      <c r="E23" s="167"/>
      <c r="F23" s="123"/>
      <c r="G23" s="129"/>
      <c r="V23" s="108" t="str">
        <f t="shared" si="1"/>
        <v/>
      </c>
    </row>
    <row r="24" spans="1:22">
      <c r="A24" s="166"/>
      <c r="B24" s="123"/>
      <c r="C24" s="128"/>
      <c r="D24" s="167"/>
      <c r="E24" s="167"/>
      <c r="F24" s="123"/>
      <c r="G24" s="129"/>
      <c r="V24" s="108" t="str">
        <f t="shared" si="1"/>
        <v/>
      </c>
    </row>
    <row r="25" spans="1:22">
      <c r="A25" s="166"/>
      <c r="B25" s="123"/>
      <c r="C25" s="128"/>
      <c r="D25" s="167"/>
      <c r="E25" s="167"/>
      <c r="F25" s="123"/>
      <c r="G25" s="129"/>
      <c r="V25" s="108" t="str">
        <f t="shared" si="1"/>
        <v/>
      </c>
    </row>
    <row r="26" spans="1:22">
      <c r="A26" s="166"/>
      <c r="B26" s="123"/>
      <c r="C26" s="128"/>
      <c r="D26" s="167"/>
      <c r="E26" s="167"/>
      <c r="F26" s="123"/>
      <c r="G26" s="129"/>
      <c r="V26" s="108" t="str">
        <f t="shared" si="1"/>
        <v/>
      </c>
    </row>
    <row r="27" spans="1:22">
      <c r="A27" s="166"/>
      <c r="B27" s="123"/>
      <c r="C27" s="128"/>
      <c r="D27" s="167"/>
      <c r="E27" s="167"/>
      <c r="F27" s="123"/>
      <c r="G27" s="129"/>
      <c r="V27" s="108" t="str">
        <f t="shared" si="1"/>
        <v/>
      </c>
    </row>
    <row r="28" spans="1:22">
      <c r="A28" s="166"/>
      <c r="B28" s="123"/>
      <c r="C28" s="128"/>
      <c r="D28" s="167"/>
      <c r="E28" s="167"/>
      <c r="F28" s="123"/>
      <c r="G28" s="129"/>
      <c r="V28" s="108" t="str">
        <f t="shared" si="1"/>
        <v/>
      </c>
    </row>
    <row r="29" spans="1:22" ht="15.75" thickBot="1">
      <c r="A29" s="168"/>
      <c r="B29" s="124"/>
      <c r="C29" s="131"/>
      <c r="D29" s="169"/>
      <c r="E29" s="169"/>
      <c r="F29" s="124"/>
      <c r="G29" s="132"/>
      <c r="V29" s="108" t="str">
        <f t="shared" si="1"/>
        <v/>
      </c>
    </row>
    <row r="30" spans="1:22" ht="15.75" thickBot="1">
      <c r="A30" s="113"/>
      <c r="B30" s="75"/>
      <c r="C30" s="75"/>
      <c r="D30" s="73"/>
      <c r="E30" s="73"/>
      <c r="F30" s="75"/>
      <c r="G30" s="75"/>
      <c r="V30" s="60"/>
    </row>
    <row r="31" spans="1:22" ht="16.5" thickBot="1">
      <c r="A31" s="427" t="s">
        <v>365</v>
      </c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9"/>
      <c r="V31" s="60"/>
    </row>
    <row r="32" spans="1:22" ht="30.75" thickBot="1">
      <c r="A32" s="47" t="s">
        <v>161</v>
      </c>
      <c r="B32" s="97" t="s">
        <v>338</v>
      </c>
      <c r="C32" s="448" t="s">
        <v>162</v>
      </c>
      <c r="D32" s="448"/>
      <c r="E32" s="448"/>
      <c r="F32" s="48" t="s">
        <v>163</v>
      </c>
      <c r="G32" s="48" t="s">
        <v>164</v>
      </c>
      <c r="H32" s="448" t="s">
        <v>346</v>
      </c>
      <c r="I32" s="448"/>
      <c r="J32" s="49" t="s">
        <v>165</v>
      </c>
      <c r="K32" s="106" t="s">
        <v>347</v>
      </c>
      <c r="L32" s="49" t="s">
        <v>166</v>
      </c>
      <c r="M32" s="448" t="s">
        <v>167</v>
      </c>
      <c r="N32" s="448"/>
      <c r="O32" s="448"/>
      <c r="P32" s="449" t="s">
        <v>168</v>
      </c>
      <c r="Q32" s="448"/>
      <c r="R32" s="448"/>
      <c r="S32" s="449" t="s">
        <v>169</v>
      </c>
      <c r="T32" s="450"/>
      <c r="V32" s="60"/>
    </row>
    <row r="33" spans="1:22">
      <c r="A33" s="170"/>
      <c r="B33" s="193"/>
      <c r="C33" s="370"/>
      <c r="D33" s="370"/>
      <c r="E33" s="370"/>
      <c r="F33" s="160"/>
      <c r="G33" s="164"/>
      <c r="H33" s="389"/>
      <c r="I33" s="430"/>
      <c r="J33" s="171"/>
      <c r="K33" s="161"/>
      <c r="L33" s="164"/>
      <c r="M33" s="441"/>
      <c r="N33" s="442"/>
      <c r="O33" s="443"/>
      <c r="P33" s="371"/>
      <c r="Q33" s="333"/>
      <c r="R33" s="447"/>
      <c r="S33" s="389"/>
      <c r="T33" s="302"/>
      <c r="V33" s="60" t="str">
        <f>IF(H33="Изобретение", IF(K33="Заявка",2,IF(K33="Патент/свидетельство",8,"")),IF(H33="","", IF(K33="Заявка",1,IF(K33="Патент/свидетельство",6,""))))</f>
        <v/>
      </c>
    </row>
    <row r="34" spans="1:22">
      <c r="A34" s="172"/>
      <c r="B34" s="123"/>
      <c r="C34" s="263"/>
      <c r="D34" s="263"/>
      <c r="E34" s="263"/>
      <c r="F34" s="123"/>
      <c r="G34" s="167"/>
      <c r="H34" s="390"/>
      <c r="I34" s="424"/>
      <c r="J34" s="128"/>
      <c r="K34" s="128"/>
      <c r="L34" s="167"/>
      <c r="M34" s="444"/>
      <c r="N34" s="445"/>
      <c r="O34" s="446"/>
      <c r="P34" s="264"/>
      <c r="Q34" s="374"/>
      <c r="R34" s="265"/>
      <c r="S34" s="390"/>
      <c r="T34" s="305"/>
      <c r="V34" s="60" t="str">
        <f t="shared" ref="V34:V42" si="2">IF(H34="Изобретение", IF(K34="Заявка",2,IF(K34="Патент/свидетельство",8,"")),IF(H34="","", IF(K34="Заявка",1,IF(K34="Патент/свидетельство",6,""))))</f>
        <v/>
      </c>
    </row>
    <row r="35" spans="1:22">
      <c r="A35" s="172"/>
      <c r="B35" s="123"/>
      <c r="C35" s="263"/>
      <c r="D35" s="263"/>
      <c r="E35" s="263"/>
      <c r="F35" s="123"/>
      <c r="G35" s="167"/>
      <c r="H35" s="390"/>
      <c r="I35" s="424"/>
      <c r="J35" s="128"/>
      <c r="K35" s="128"/>
      <c r="L35" s="167"/>
      <c r="M35" s="390"/>
      <c r="N35" s="304"/>
      <c r="O35" s="424"/>
      <c r="P35" s="264"/>
      <c r="Q35" s="374"/>
      <c r="R35" s="265"/>
      <c r="S35" s="390"/>
      <c r="T35" s="305"/>
      <c r="V35" s="60" t="str">
        <f t="shared" si="2"/>
        <v/>
      </c>
    </row>
    <row r="36" spans="1:22">
      <c r="A36" s="172"/>
      <c r="B36" s="123"/>
      <c r="C36" s="263"/>
      <c r="D36" s="263"/>
      <c r="E36" s="263"/>
      <c r="F36" s="123"/>
      <c r="G36" s="167"/>
      <c r="H36" s="390"/>
      <c r="I36" s="424"/>
      <c r="J36" s="128"/>
      <c r="K36" s="128"/>
      <c r="L36" s="167"/>
      <c r="M36" s="390"/>
      <c r="N36" s="304"/>
      <c r="O36" s="424"/>
      <c r="P36" s="264"/>
      <c r="Q36" s="374"/>
      <c r="R36" s="265"/>
      <c r="S36" s="390"/>
      <c r="T36" s="305"/>
      <c r="V36" s="60" t="str">
        <f t="shared" si="2"/>
        <v/>
      </c>
    </row>
    <row r="37" spans="1:22">
      <c r="A37" s="172"/>
      <c r="B37" s="123"/>
      <c r="C37" s="263"/>
      <c r="D37" s="263"/>
      <c r="E37" s="263"/>
      <c r="F37" s="123"/>
      <c r="G37" s="167"/>
      <c r="H37" s="390"/>
      <c r="I37" s="424"/>
      <c r="J37" s="128"/>
      <c r="K37" s="128"/>
      <c r="L37" s="167"/>
      <c r="M37" s="390"/>
      <c r="N37" s="304"/>
      <c r="O37" s="424"/>
      <c r="P37" s="264"/>
      <c r="Q37" s="374"/>
      <c r="R37" s="265"/>
      <c r="S37" s="390"/>
      <c r="T37" s="305"/>
      <c r="V37" s="60" t="str">
        <f t="shared" si="2"/>
        <v/>
      </c>
    </row>
    <row r="38" spans="1:22">
      <c r="A38" s="172"/>
      <c r="B38" s="123"/>
      <c r="C38" s="264"/>
      <c r="D38" s="374"/>
      <c r="E38" s="265"/>
      <c r="F38" s="123"/>
      <c r="G38" s="167"/>
      <c r="H38" s="390"/>
      <c r="I38" s="424"/>
      <c r="J38" s="128"/>
      <c r="K38" s="128"/>
      <c r="L38" s="167"/>
      <c r="M38" s="390"/>
      <c r="N38" s="304"/>
      <c r="O38" s="424"/>
      <c r="P38" s="264"/>
      <c r="Q38" s="374"/>
      <c r="R38" s="265"/>
      <c r="S38" s="390"/>
      <c r="T38" s="305"/>
      <c r="V38" s="60" t="str">
        <f t="shared" si="2"/>
        <v/>
      </c>
    </row>
    <row r="39" spans="1:22">
      <c r="A39" s="172"/>
      <c r="B39" s="123"/>
      <c r="C39" s="264"/>
      <c r="D39" s="374"/>
      <c r="E39" s="265"/>
      <c r="F39" s="123"/>
      <c r="G39" s="167"/>
      <c r="H39" s="390"/>
      <c r="I39" s="424"/>
      <c r="J39" s="128"/>
      <c r="K39" s="128"/>
      <c r="L39" s="167"/>
      <c r="M39" s="390"/>
      <c r="N39" s="304"/>
      <c r="O39" s="424"/>
      <c r="P39" s="264"/>
      <c r="Q39" s="374"/>
      <c r="R39" s="265"/>
      <c r="S39" s="390"/>
      <c r="T39" s="305"/>
      <c r="V39" s="60" t="str">
        <f t="shared" si="2"/>
        <v/>
      </c>
    </row>
    <row r="40" spans="1:22">
      <c r="A40" s="172"/>
      <c r="B40" s="123"/>
      <c r="C40" s="264"/>
      <c r="D40" s="374"/>
      <c r="E40" s="265"/>
      <c r="F40" s="123"/>
      <c r="G40" s="167"/>
      <c r="H40" s="390"/>
      <c r="I40" s="424"/>
      <c r="J40" s="128"/>
      <c r="K40" s="128"/>
      <c r="L40" s="167"/>
      <c r="M40" s="390"/>
      <c r="N40" s="304"/>
      <c r="O40" s="424"/>
      <c r="P40" s="264"/>
      <c r="Q40" s="374"/>
      <c r="R40" s="265"/>
      <c r="S40" s="390"/>
      <c r="T40" s="305"/>
      <c r="V40" s="60" t="str">
        <f t="shared" si="2"/>
        <v/>
      </c>
    </row>
    <row r="41" spans="1:22">
      <c r="A41" s="172"/>
      <c r="B41" s="123"/>
      <c r="C41" s="264"/>
      <c r="D41" s="374"/>
      <c r="E41" s="265"/>
      <c r="F41" s="123"/>
      <c r="G41" s="167"/>
      <c r="H41" s="390"/>
      <c r="I41" s="424"/>
      <c r="J41" s="128"/>
      <c r="K41" s="128"/>
      <c r="L41" s="167"/>
      <c r="M41" s="390"/>
      <c r="N41" s="304"/>
      <c r="O41" s="424"/>
      <c r="P41" s="264"/>
      <c r="Q41" s="374"/>
      <c r="R41" s="265"/>
      <c r="S41" s="390"/>
      <c r="T41" s="305"/>
      <c r="V41" s="60" t="str">
        <f t="shared" si="2"/>
        <v/>
      </c>
    </row>
    <row r="42" spans="1:22" ht="15.75" thickBot="1">
      <c r="A42" s="173"/>
      <c r="B42" s="124"/>
      <c r="C42" s="290"/>
      <c r="D42" s="386"/>
      <c r="E42" s="291"/>
      <c r="F42" s="124"/>
      <c r="G42" s="169"/>
      <c r="H42" s="385"/>
      <c r="I42" s="423"/>
      <c r="J42" s="131"/>
      <c r="K42" s="131"/>
      <c r="L42" s="169"/>
      <c r="M42" s="385"/>
      <c r="N42" s="394"/>
      <c r="O42" s="423"/>
      <c r="P42" s="290"/>
      <c r="Q42" s="386"/>
      <c r="R42" s="291"/>
      <c r="S42" s="385"/>
      <c r="T42" s="395"/>
      <c r="V42" s="60" t="str">
        <f t="shared" si="2"/>
        <v/>
      </c>
    </row>
    <row r="43" spans="1:22" ht="15.75" thickBot="1">
      <c r="V43" s="60"/>
    </row>
    <row r="44" spans="1:22" ht="16.5" thickBot="1">
      <c r="A44" s="427" t="s">
        <v>366</v>
      </c>
      <c r="B44" s="428"/>
      <c r="C44" s="428"/>
      <c r="D44" s="428"/>
      <c r="E44" s="428"/>
      <c r="F44" s="428"/>
      <c r="G44" s="428"/>
      <c r="H44" s="429"/>
      <c r="V44" s="60"/>
    </row>
    <row r="45" spans="1:22" ht="15.75" thickBot="1">
      <c r="A45" s="189" t="s">
        <v>231</v>
      </c>
      <c r="B45" s="190" t="s">
        <v>369</v>
      </c>
      <c r="C45" s="425" t="s">
        <v>370</v>
      </c>
      <c r="D45" s="425"/>
      <c r="E45" s="425"/>
      <c r="F45" s="190" t="s">
        <v>371</v>
      </c>
      <c r="G45" s="425" t="s">
        <v>224</v>
      </c>
      <c r="H45" s="426"/>
      <c r="V45" s="60"/>
    </row>
    <row r="46" spans="1:22">
      <c r="A46" s="182"/>
      <c r="B46" s="188"/>
      <c r="C46" s="389"/>
      <c r="D46" s="301"/>
      <c r="E46" s="430"/>
      <c r="F46" s="187"/>
      <c r="G46" s="371"/>
      <c r="H46" s="334"/>
      <c r="V46" s="60" t="str">
        <f>IF(F46="Руководитель",2*C46/100,IF(F46="Исполнитель",1*C46/100,""))</f>
        <v/>
      </c>
    </row>
    <row r="47" spans="1:22">
      <c r="A47" s="183"/>
      <c r="B47" s="180"/>
      <c r="C47" s="390"/>
      <c r="D47" s="304"/>
      <c r="E47" s="424"/>
      <c r="F47" s="185"/>
      <c r="G47" s="264"/>
      <c r="H47" s="271"/>
      <c r="V47" s="60" t="str">
        <f t="shared" ref="V47:V55" si="3">IF(F47="Руководитель",2*C47/100,IF(F47="Исполнитель",1*C47/100,""))</f>
        <v/>
      </c>
    </row>
    <row r="48" spans="1:22">
      <c r="A48" s="183"/>
      <c r="B48" s="180"/>
      <c r="C48" s="390"/>
      <c r="D48" s="304"/>
      <c r="E48" s="424"/>
      <c r="F48" s="185"/>
      <c r="G48" s="264"/>
      <c r="H48" s="271"/>
      <c r="V48" s="60" t="str">
        <f t="shared" si="3"/>
        <v/>
      </c>
    </row>
    <row r="49" spans="1:22">
      <c r="A49" s="183"/>
      <c r="B49" s="180"/>
      <c r="C49" s="390"/>
      <c r="D49" s="304"/>
      <c r="E49" s="424"/>
      <c r="F49" s="185"/>
      <c r="G49" s="264"/>
      <c r="H49" s="271"/>
      <c r="V49" s="60" t="str">
        <f t="shared" si="3"/>
        <v/>
      </c>
    </row>
    <row r="50" spans="1:22">
      <c r="A50" s="183"/>
      <c r="B50" s="180"/>
      <c r="C50" s="390"/>
      <c r="D50" s="304"/>
      <c r="E50" s="424"/>
      <c r="F50" s="185"/>
      <c r="G50" s="264"/>
      <c r="H50" s="271"/>
      <c r="V50" s="60" t="str">
        <f t="shared" si="3"/>
        <v/>
      </c>
    </row>
    <row r="51" spans="1:22">
      <c r="A51" s="183"/>
      <c r="B51" s="180"/>
      <c r="C51" s="390"/>
      <c r="D51" s="304"/>
      <c r="E51" s="424"/>
      <c r="F51" s="185"/>
      <c r="G51" s="264"/>
      <c r="H51" s="271"/>
      <c r="V51" s="60" t="str">
        <f t="shared" si="3"/>
        <v/>
      </c>
    </row>
    <row r="52" spans="1:22">
      <c r="A52" s="183"/>
      <c r="B52" s="180"/>
      <c r="C52" s="390"/>
      <c r="D52" s="304"/>
      <c r="E52" s="424"/>
      <c r="F52" s="185"/>
      <c r="G52" s="264"/>
      <c r="H52" s="271"/>
      <c r="V52" s="60" t="str">
        <f t="shared" si="3"/>
        <v/>
      </c>
    </row>
    <row r="53" spans="1:22">
      <c r="A53" s="183"/>
      <c r="B53" s="180"/>
      <c r="C53" s="390"/>
      <c r="D53" s="304"/>
      <c r="E53" s="424"/>
      <c r="F53" s="185"/>
      <c r="G53" s="264"/>
      <c r="H53" s="271"/>
      <c r="V53" s="60" t="str">
        <f t="shared" si="3"/>
        <v/>
      </c>
    </row>
    <row r="54" spans="1:22">
      <c r="A54" s="183"/>
      <c r="B54" s="180"/>
      <c r="C54" s="390"/>
      <c r="D54" s="304"/>
      <c r="E54" s="424"/>
      <c r="F54" s="185"/>
      <c r="G54" s="264"/>
      <c r="H54" s="271"/>
      <c r="V54" s="60" t="str">
        <f t="shared" si="3"/>
        <v/>
      </c>
    </row>
    <row r="55" spans="1:22" ht="15.75" thickBot="1">
      <c r="A55" s="184"/>
      <c r="B55" s="181"/>
      <c r="C55" s="385"/>
      <c r="D55" s="394"/>
      <c r="E55" s="423"/>
      <c r="F55" s="186"/>
      <c r="G55" s="290"/>
      <c r="H55" s="387"/>
      <c r="V55" s="179" t="str">
        <f t="shared" si="3"/>
        <v/>
      </c>
    </row>
    <row r="56" spans="1:22" ht="15.75" thickBot="1"/>
    <row r="57" spans="1:22" ht="15.75" thickBot="1">
      <c r="T57" s="35" t="s">
        <v>122</v>
      </c>
      <c r="U57" s="36"/>
      <c r="V57" s="28">
        <f>SUM(V3:V55)</f>
        <v>0</v>
      </c>
    </row>
  </sheetData>
  <sheetProtection password="E2A4" sheet="1" selectLockedCells="1"/>
  <customSheetViews>
    <customSheetView guid="{FEC32B5E-59F5-4B5B-B8BF-1089EE4B4EAE}" showGridLines="0" showRowCol="0">
      <selection activeCell="D20" sqref="D20"/>
      <pageMargins left="0.70866141732283472" right="0.70866141732283472" top="0.74803149606299213" bottom="0.74803149606299213" header="0.31496062992125984" footer="0.31496062992125984"/>
      <pageSetup paperSize="9" scale="75" fitToWidth="2" fitToHeight="3" orientation="landscape" r:id="rId1"/>
    </customSheetView>
  </customSheetViews>
  <mergeCells count="94">
    <mergeCell ref="A31:T31"/>
    <mergeCell ref="D5:E5"/>
    <mergeCell ref="C5:C6"/>
    <mergeCell ref="B5:B6"/>
    <mergeCell ref="A5:A6"/>
    <mergeCell ref="F5:F6"/>
    <mergeCell ref="G5:G6"/>
    <mergeCell ref="D18:E18"/>
    <mergeCell ref="F18:F19"/>
    <mergeCell ref="G18:G19"/>
    <mergeCell ref="C32:E32"/>
    <mergeCell ref="H32:I32"/>
    <mergeCell ref="M32:O32"/>
    <mergeCell ref="P32:R32"/>
    <mergeCell ref="S32:T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M33:O33"/>
    <mergeCell ref="P40:R40"/>
    <mergeCell ref="M40:O40"/>
    <mergeCell ref="P39:R39"/>
    <mergeCell ref="M39:O39"/>
    <mergeCell ref="M34:O34"/>
    <mergeCell ref="M35:O35"/>
    <mergeCell ref="P33:R33"/>
    <mergeCell ref="P34:R34"/>
    <mergeCell ref="P35:R35"/>
    <mergeCell ref="P36:R36"/>
    <mergeCell ref="P37:R37"/>
    <mergeCell ref="M36:O36"/>
    <mergeCell ref="M37:O37"/>
    <mergeCell ref="P41:R41"/>
    <mergeCell ref="M41:O41"/>
    <mergeCell ref="S42:T42"/>
    <mergeCell ref="S38:T38"/>
    <mergeCell ref="S41:T41"/>
    <mergeCell ref="S40:T40"/>
    <mergeCell ref="S39:T39"/>
    <mergeCell ref="P42:R42"/>
    <mergeCell ref="M42:O42"/>
    <mergeCell ref="P38:R38"/>
    <mergeCell ref="M38:O38"/>
    <mergeCell ref="S33:T33"/>
    <mergeCell ref="S34:T34"/>
    <mergeCell ref="S35:T35"/>
    <mergeCell ref="S36:T36"/>
    <mergeCell ref="S37:T37"/>
    <mergeCell ref="H39:I39"/>
    <mergeCell ref="H40:I40"/>
    <mergeCell ref="H41:I41"/>
    <mergeCell ref="H42:I42"/>
    <mergeCell ref="A3:G3"/>
    <mergeCell ref="A4:G4"/>
    <mergeCell ref="A17:G17"/>
    <mergeCell ref="A18:A19"/>
    <mergeCell ref="B18:B19"/>
    <mergeCell ref="C18:C19"/>
    <mergeCell ref="H33:I33"/>
    <mergeCell ref="H34:I34"/>
    <mergeCell ref="H35:I35"/>
    <mergeCell ref="H36:I36"/>
    <mergeCell ref="H37:I37"/>
    <mergeCell ref="H38:I38"/>
    <mergeCell ref="C54:E54"/>
    <mergeCell ref="C45:E45"/>
    <mergeCell ref="G45:H45"/>
    <mergeCell ref="A44:H44"/>
    <mergeCell ref="C46:E46"/>
    <mergeCell ref="C47:E47"/>
    <mergeCell ref="C48:E48"/>
    <mergeCell ref="G55:H55"/>
    <mergeCell ref="C55:E5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C49:E49"/>
    <mergeCell ref="C50:E50"/>
    <mergeCell ref="C51:E51"/>
    <mergeCell ref="C52:E52"/>
    <mergeCell ref="C53:E53"/>
  </mergeCells>
  <dataValidations count="24">
    <dataValidation type="whole" allowBlank="1" showInputMessage="1" showErrorMessage="1" prompt="Введите предполагаемый экономический эффект" sqref="S33:S42 T33:T37">
      <formula1>1</formula1>
      <formula2>100000</formula2>
    </dataValidation>
    <dataValidation allowBlank="1" showInputMessage="1" showErrorMessage="1" prompt="Введите название предприятия (если заключен дицензионный договор)" sqref="P33:P42 Q33:R37"/>
    <dataValidation type="list" allowBlank="1" showInputMessage="1" showErrorMessage="1" prompt="Выберите цель использования из списка" sqref="M33:M42 N33:O37">
      <formula1>списки!$E$51:$E$55</formula1>
    </dataValidation>
    <dataValidation type="date" allowBlank="1" showInputMessage="1" showErrorMessage="1" prompt="Введите дату выдачи свидетельства или патента (дд.мм.гг)" sqref="L33:L42">
      <formula1>18264</formula1>
      <formula2>41852</formula2>
    </dataValidation>
    <dataValidation allowBlank="1" showInputMessage="1" showErrorMessage="1" prompt="Введите номер документа" sqref="J33:J42"/>
    <dataValidation type="date" allowBlank="1" showInputMessage="1" showErrorMessage="1" prompt="Введите дату подачи (дд.мм.гг)" sqref="G33">
      <formula1>25569</formula1>
      <formula2>41791</formula2>
    </dataValidation>
    <dataValidation allowBlank="1" showInputMessage="1" showErrorMessage="1" prompt="Введите авторский коллектив" sqref="F33:F42"/>
    <dataValidation allowBlank="1" showInputMessage="1" showErrorMessage="1" prompt="Введите наименование РИД" sqref="C33:E42"/>
    <dataValidation allowBlank="1" showInputMessage="1" showErrorMessage="1" prompt="Введите URL-ссылку на страницу заявки в ФИПС" sqref="B33:B42"/>
    <dataValidation allowBlank="1" showInputMessage="1" showErrorMessage="1" prompt="Введите номер заявки" sqref="A33:A42"/>
    <dataValidation type="list" allowBlank="1" showInputMessage="1" showErrorMessage="1" prompt="Выберите наименование финансирующей организациии из списка" sqref="A7:A16 A20:A29">
      <formula1>списки!$E$35:$E$39</formula1>
    </dataValidation>
    <dataValidation allowBlank="1" showInputMessage="1" showErrorMessage="1" prompt="Введите наименование конкурса" sqref="B7:B16 B20:B29"/>
    <dataValidation type="whole" allowBlank="1" showInputMessage="1" showErrorMessage="1" prompt="Введите объем запрашиваемых средств по гранту (в тыс. руб.)" sqref="C7:C16 C20:C29">
      <formula1>1</formula1>
      <formula2>1000000</formula2>
    </dataValidation>
    <dataValidation type="date" operator="greaterThan" allowBlank="1" showInputMessage="1" showErrorMessage="1" prompt="Введите предполагаемую дату начала работ по гранту (дд/мм/гг)" sqref="D7:D16 D20:D29">
      <formula1>36526</formula1>
    </dataValidation>
    <dataValidation allowBlank="1" showInputMessage="1" showErrorMessage="1" prompt="Введите наименование конкурсной заявки" sqref="F7:F16 F20:F29"/>
    <dataValidation type="list" allowBlank="1" showInputMessage="1" showErrorMessage="1" prompt="Выберите свой статус в проекте из спсика" sqref="G7:G16 G20:G29">
      <formula1>списки!$C$45:$C$46</formula1>
    </dataValidation>
    <dataValidation type="date" operator="greaterThan" allowBlank="1" showInputMessage="1" showErrorMessage="1" prompt="Введите предполагаемую дату окончания работ по гранту (дд/мм/гг)" sqref="E7:E16 E20:E29">
      <formula1>36526</formula1>
    </dataValidation>
    <dataValidation type="list" allowBlank="1" showInputMessage="1" showErrorMessage="1" prompt="Выберите статус заявки из списка" sqref="K33:K42">
      <formula1>списки!$C$48:$C$49</formula1>
    </dataValidation>
    <dataValidation type="list" allowBlank="1" showInputMessage="1" showErrorMessage="1" prompt="Выберите тип РИД из списка" sqref="H33:I42">
      <formula1>списки!$E$42:$E$48</formula1>
    </dataValidation>
    <dataValidation type="list" allowBlank="1" showInputMessage="1" showErrorMessage="1" prompt="Выберите источник финансирования из списка" sqref="A46:A55">
      <formula1>списки2!$C$30:$C$31</formula1>
    </dataValidation>
    <dataValidation allowBlank="1" showInputMessage="1" showErrorMessage="1" prompt="Введите тему НИР" sqref="B46:B55"/>
    <dataValidation type="whole" operator="greaterThan" allowBlank="1" showInputMessage="1" showErrorMessage="1" prompt="Введите объем финансирования в тыс. руб." sqref="C46:E55">
      <formula1>1</formula1>
    </dataValidation>
    <dataValidation type="list" allowBlank="1" showInputMessage="1" showErrorMessage="1" prompt="Выберите свой статус в НИР из списка" sqref="F46:F55">
      <formula1>списки!$C$45:$C$46</formula1>
    </dataValidation>
    <dataValidation allowBlank="1" showInputMessage="1" showErrorMessage="1" prompt="Введите соисполнителей проекта" sqref="G46:H55"/>
  </dataValidations>
  <pageMargins left="0.70866141732283472" right="0.70866141732283472" top="0.74803149606299213" bottom="0.74803149606299213" header="0.31496062992125984" footer="0.31496062992125984"/>
  <pageSetup paperSize="9" scale="75" fitToWidth="2" fitToHeight="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0">
    <tabColor rgb="FF00B050"/>
  </sheetPr>
  <dimension ref="A1:Y93"/>
  <sheetViews>
    <sheetView showGridLines="0" zoomScale="70" zoomScaleNormal="70" workbookViewId="0">
      <selection activeCell="G27" sqref="G27"/>
    </sheetView>
  </sheetViews>
  <sheetFormatPr defaultRowHeight="15"/>
  <cols>
    <col min="1" max="1" width="4.5703125" customWidth="1"/>
    <col min="2" max="2" width="31.140625" customWidth="1"/>
    <col min="3" max="3" width="32.28515625" customWidth="1"/>
    <col min="4" max="4" width="18.140625" customWidth="1"/>
    <col min="5" max="5" width="25.85546875" customWidth="1"/>
    <col min="6" max="6" width="28.140625" customWidth="1"/>
    <col min="7" max="7" width="28.85546875" customWidth="1"/>
    <col min="8" max="8" width="27.5703125" customWidth="1"/>
    <col min="9" max="9" width="23.5703125" customWidth="1"/>
    <col min="10" max="10" width="22.7109375" customWidth="1"/>
    <col min="11" max="11" width="25.85546875" customWidth="1"/>
    <col min="12" max="12" width="21.28515625" customWidth="1"/>
    <col min="13" max="13" width="12.5703125" customWidth="1"/>
    <col min="14" max="14" width="18" customWidth="1"/>
    <col min="24" max="24" width="10.42578125" customWidth="1"/>
    <col min="25" max="25" width="9.140625" style="102"/>
  </cols>
  <sheetData>
    <row r="1" spans="1:25" ht="19.5" thickBot="1">
      <c r="A1" s="463" t="s">
        <v>219</v>
      </c>
      <c r="B1" s="464"/>
      <c r="C1" s="464"/>
      <c r="D1" s="464"/>
      <c r="E1" s="464"/>
      <c r="F1" s="464"/>
      <c r="G1" s="464"/>
      <c r="H1" s="464"/>
      <c r="I1" s="465"/>
      <c r="Y1" s="68" t="s">
        <v>99</v>
      </c>
    </row>
    <row r="2" spans="1:25" ht="45.75" thickBot="1">
      <c r="A2" s="28" t="s">
        <v>185</v>
      </c>
      <c r="B2" s="71" t="s">
        <v>211</v>
      </c>
      <c r="C2" s="28" t="s">
        <v>209</v>
      </c>
      <c r="D2" s="72" t="s">
        <v>220</v>
      </c>
      <c r="E2" s="72" t="s">
        <v>212</v>
      </c>
      <c r="F2" s="72" t="s">
        <v>311</v>
      </c>
      <c r="G2" s="28" t="s">
        <v>213</v>
      </c>
      <c r="H2" s="101" t="s">
        <v>222</v>
      </c>
      <c r="I2" s="28" t="s">
        <v>315</v>
      </c>
      <c r="Y2" s="62"/>
    </row>
    <row r="3" spans="1:25">
      <c r="A3" s="139">
        <v>1</v>
      </c>
      <c r="B3" s="142"/>
      <c r="C3" s="142"/>
      <c r="D3" s="142"/>
      <c r="E3" s="142"/>
      <c r="F3" s="142"/>
      <c r="G3" s="143"/>
      <c r="H3" s="152"/>
      <c r="I3" s="144"/>
      <c r="Y3" s="94" t="str">
        <f>IF(B3="","",IF(E3="Дальнее зарубежье",0.2,IF(E3="Страны СНГ",0.2,IF(E3="РФ",0.1,IF(E3="Брянская область",0.05,0.02)))))</f>
        <v/>
      </c>
    </row>
    <row r="4" spans="1:25">
      <c r="A4" s="140">
        <v>2</v>
      </c>
      <c r="B4" s="145"/>
      <c r="C4" s="145"/>
      <c r="D4" s="145"/>
      <c r="E4" s="145"/>
      <c r="F4" s="145"/>
      <c r="G4" s="146"/>
      <c r="H4" s="154"/>
      <c r="I4" s="145"/>
      <c r="Y4" s="94" t="str">
        <f t="shared" ref="Y4:Y14" si="0">IF(B4="","",IF(E4="Дальнее зарубежье",0.2,IF(E4="Страны СНГ",0.2,IF(E4="РФ",0.1,IF(E4="Брянская область",0.05,0.02)))))</f>
        <v/>
      </c>
    </row>
    <row r="5" spans="1:25">
      <c r="A5" s="139">
        <v>3</v>
      </c>
      <c r="B5" s="145"/>
      <c r="C5" s="145"/>
      <c r="D5" s="145"/>
      <c r="E5" s="145"/>
      <c r="F5" s="145"/>
      <c r="G5" s="146"/>
      <c r="H5" s="154"/>
      <c r="I5" s="145"/>
      <c r="Y5" s="94" t="str">
        <f t="shared" si="0"/>
        <v/>
      </c>
    </row>
    <row r="6" spans="1:25">
      <c r="A6" s="140">
        <v>4</v>
      </c>
      <c r="B6" s="145"/>
      <c r="C6" s="145"/>
      <c r="D6" s="145"/>
      <c r="E6" s="145"/>
      <c r="F6" s="145"/>
      <c r="G6" s="146"/>
      <c r="H6" s="154"/>
      <c r="I6" s="145"/>
      <c r="Y6" s="94" t="str">
        <f t="shared" si="0"/>
        <v/>
      </c>
    </row>
    <row r="7" spans="1:25">
      <c r="A7" s="139">
        <v>5</v>
      </c>
      <c r="B7" s="145"/>
      <c r="C7" s="145"/>
      <c r="D7" s="145"/>
      <c r="E7" s="145"/>
      <c r="F7" s="145"/>
      <c r="G7" s="146"/>
      <c r="H7" s="154"/>
      <c r="I7" s="145"/>
      <c r="Y7" s="94" t="str">
        <f t="shared" si="0"/>
        <v/>
      </c>
    </row>
    <row r="8" spans="1:25">
      <c r="A8" s="140">
        <v>6</v>
      </c>
      <c r="B8" s="145"/>
      <c r="C8" s="145"/>
      <c r="D8" s="145"/>
      <c r="E8" s="145"/>
      <c r="F8" s="145"/>
      <c r="G8" s="146"/>
      <c r="H8" s="154"/>
      <c r="I8" s="145"/>
      <c r="Y8" s="94" t="str">
        <f t="shared" si="0"/>
        <v/>
      </c>
    </row>
    <row r="9" spans="1:25">
      <c r="A9" s="139">
        <v>7</v>
      </c>
      <c r="B9" s="145"/>
      <c r="C9" s="145"/>
      <c r="D9" s="145"/>
      <c r="E9" s="145"/>
      <c r="F9" s="145"/>
      <c r="G9" s="146"/>
      <c r="H9" s="154"/>
      <c r="I9" s="145"/>
      <c r="Y9" s="94" t="str">
        <f t="shared" si="0"/>
        <v/>
      </c>
    </row>
    <row r="10" spans="1:25">
      <c r="A10" s="140">
        <v>8</v>
      </c>
      <c r="B10" s="145"/>
      <c r="C10" s="145"/>
      <c r="D10" s="145"/>
      <c r="E10" s="145"/>
      <c r="F10" s="145"/>
      <c r="G10" s="146"/>
      <c r="H10" s="154"/>
      <c r="I10" s="145"/>
      <c r="Y10" s="94" t="str">
        <f t="shared" si="0"/>
        <v/>
      </c>
    </row>
    <row r="11" spans="1:25">
      <c r="A11" s="139">
        <v>9</v>
      </c>
      <c r="B11" s="145"/>
      <c r="C11" s="145"/>
      <c r="D11" s="145"/>
      <c r="E11" s="145"/>
      <c r="F11" s="145"/>
      <c r="G11" s="146"/>
      <c r="H11" s="154"/>
      <c r="I11" s="145"/>
      <c r="Y11" s="94" t="str">
        <f t="shared" si="0"/>
        <v/>
      </c>
    </row>
    <row r="12" spans="1:25">
      <c r="A12" s="140">
        <v>10</v>
      </c>
      <c r="B12" s="145"/>
      <c r="C12" s="145"/>
      <c r="D12" s="145"/>
      <c r="E12" s="145"/>
      <c r="F12" s="145"/>
      <c r="G12" s="146"/>
      <c r="H12" s="154"/>
      <c r="I12" s="145"/>
      <c r="Y12" s="94" t="str">
        <f t="shared" si="0"/>
        <v/>
      </c>
    </row>
    <row r="13" spans="1:25">
      <c r="A13" s="139">
        <v>11</v>
      </c>
      <c r="B13" s="145"/>
      <c r="C13" s="145"/>
      <c r="D13" s="145"/>
      <c r="E13" s="145"/>
      <c r="F13" s="145"/>
      <c r="G13" s="146"/>
      <c r="H13" s="154"/>
      <c r="I13" s="145"/>
      <c r="Y13" s="94" t="str">
        <f t="shared" si="0"/>
        <v/>
      </c>
    </row>
    <row r="14" spans="1:25" ht="15.75" thickBot="1">
      <c r="A14" s="141">
        <v>12</v>
      </c>
      <c r="B14" s="147"/>
      <c r="C14" s="147"/>
      <c r="D14" s="147"/>
      <c r="E14" s="147"/>
      <c r="F14" s="147"/>
      <c r="G14" s="148"/>
      <c r="H14" s="155"/>
      <c r="I14" s="147"/>
      <c r="Y14" s="94" t="str">
        <f t="shared" si="0"/>
        <v/>
      </c>
    </row>
    <row r="15" spans="1:25" ht="15.75" thickBot="1">
      <c r="Y15" s="94"/>
    </row>
    <row r="16" spans="1:25" ht="19.5" thickBot="1">
      <c r="A16" s="294" t="s">
        <v>223</v>
      </c>
      <c r="B16" s="295"/>
      <c r="C16" s="295"/>
      <c r="D16" s="295"/>
      <c r="E16" s="295"/>
      <c r="F16" s="295"/>
      <c r="G16" s="295"/>
      <c r="H16" s="295"/>
      <c r="I16" s="295"/>
      <c r="J16" s="296"/>
      <c r="Y16" s="94"/>
    </row>
    <row r="17" spans="1:25" ht="15.75" thickBot="1">
      <c r="A17" s="61" t="s">
        <v>185</v>
      </c>
      <c r="B17" s="73" t="s">
        <v>211</v>
      </c>
      <c r="C17" s="61" t="s">
        <v>209</v>
      </c>
      <c r="D17" s="74" t="s">
        <v>210</v>
      </c>
      <c r="E17" s="383" t="s">
        <v>221</v>
      </c>
      <c r="F17" s="384"/>
      <c r="G17" s="61" t="s">
        <v>213</v>
      </c>
      <c r="H17" s="61" t="s">
        <v>123</v>
      </c>
      <c r="I17" s="76" t="s">
        <v>316</v>
      </c>
      <c r="J17" s="77" t="s">
        <v>225</v>
      </c>
      <c r="Y17" s="94"/>
    </row>
    <row r="18" spans="1:25" ht="16.5" customHeight="1">
      <c r="A18" s="139">
        <v>1</v>
      </c>
      <c r="B18" s="142"/>
      <c r="C18" s="142"/>
      <c r="D18" s="142"/>
      <c r="E18" s="466"/>
      <c r="F18" s="467"/>
      <c r="G18" s="143"/>
      <c r="H18" s="202"/>
      <c r="I18" s="199"/>
      <c r="J18" s="142"/>
      <c r="Y18" s="94" t="str">
        <f>IF(B18="","",IF((OR(J18="диплом",J18="медаль")),IF(C18="Вузовский",0.5,IF(C18="Областной",2,IF(C18="Региональный",3,IF(C18="Всероссийский",4,IF(C18="Международный",5,""))))),IF(J18="нет",IF(C18="Вузовский",0.05,IF(C18="Областной",0.1,IF(C18="Региональный",0.2,IF(C18="Всероссийский",0.5,IF(C18="Международный",1,""))))),"")))</f>
        <v/>
      </c>
    </row>
    <row r="19" spans="1:25">
      <c r="A19" s="140">
        <v>2</v>
      </c>
      <c r="B19" s="145"/>
      <c r="C19" s="145"/>
      <c r="D19" s="145"/>
      <c r="E19" s="459"/>
      <c r="F19" s="460"/>
      <c r="G19" s="146"/>
      <c r="H19" s="203"/>
      <c r="I19" s="200"/>
      <c r="J19" s="145"/>
      <c r="Y19" s="94" t="str">
        <f t="shared" ref="Y19:Y37" si="1">IF(B19="","",IF((OR(J19="диплом",J19="медаль")),IF(C19="Вузовский",0.5,IF(C19="Областной",2,IF(C19="Региональный",3,IF(C19="Всероссийский",4,IF(C19="Международный",5,""))))),IF(J19="нет",IF(C19="Вузовский",0.05,IF(C19="Областной",0.1,IF(C19="Региональный",0.2,IF(C19="Всероссийский",0.5,IF(C19="Международный",1,""))))),"")))</f>
        <v/>
      </c>
    </row>
    <row r="20" spans="1:25">
      <c r="A20" s="139">
        <v>3</v>
      </c>
      <c r="B20" s="145"/>
      <c r="C20" s="145"/>
      <c r="D20" s="145"/>
      <c r="E20" s="459"/>
      <c r="F20" s="460"/>
      <c r="G20" s="146"/>
      <c r="H20" s="203"/>
      <c r="I20" s="200"/>
      <c r="J20" s="145"/>
      <c r="Y20" s="94" t="str">
        <f t="shared" si="1"/>
        <v/>
      </c>
    </row>
    <row r="21" spans="1:25">
      <c r="A21" s="140">
        <v>4</v>
      </c>
      <c r="B21" s="145"/>
      <c r="C21" s="145"/>
      <c r="D21" s="145"/>
      <c r="E21" s="459"/>
      <c r="F21" s="460"/>
      <c r="G21" s="146"/>
      <c r="H21" s="203"/>
      <c r="I21" s="200"/>
      <c r="J21" s="145"/>
      <c r="Y21" s="94" t="str">
        <f t="shared" si="1"/>
        <v/>
      </c>
    </row>
    <row r="22" spans="1:25">
      <c r="A22" s="139">
        <v>5</v>
      </c>
      <c r="B22" s="145"/>
      <c r="C22" s="145"/>
      <c r="D22" s="145"/>
      <c r="E22" s="459"/>
      <c r="F22" s="460"/>
      <c r="G22" s="146"/>
      <c r="H22" s="203"/>
      <c r="I22" s="200"/>
      <c r="J22" s="145"/>
      <c r="Y22" s="94" t="str">
        <f t="shared" si="1"/>
        <v/>
      </c>
    </row>
    <row r="23" spans="1:25">
      <c r="A23" s="140">
        <v>6</v>
      </c>
      <c r="B23" s="145"/>
      <c r="C23" s="145"/>
      <c r="D23" s="145"/>
      <c r="E23" s="459"/>
      <c r="F23" s="460"/>
      <c r="G23" s="146"/>
      <c r="H23" s="203"/>
      <c r="I23" s="200"/>
      <c r="J23" s="145"/>
      <c r="Y23" s="94" t="str">
        <f t="shared" si="1"/>
        <v/>
      </c>
    </row>
    <row r="24" spans="1:25">
      <c r="A24" s="139">
        <v>7</v>
      </c>
      <c r="B24" s="145"/>
      <c r="C24" s="145"/>
      <c r="D24" s="145"/>
      <c r="E24" s="459"/>
      <c r="F24" s="460"/>
      <c r="G24" s="146"/>
      <c r="H24" s="203"/>
      <c r="I24" s="200"/>
      <c r="J24" s="145"/>
      <c r="Y24" s="94" t="str">
        <f t="shared" si="1"/>
        <v/>
      </c>
    </row>
    <row r="25" spans="1:25">
      <c r="A25" s="140">
        <v>8</v>
      </c>
      <c r="B25" s="145"/>
      <c r="C25" s="145"/>
      <c r="D25" s="145"/>
      <c r="E25" s="459"/>
      <c r="F25" s="460"/>
      <c r="G25" s="146"/>
      <c r="H25" s="203"/>
      <c r="I25" s="200"/>
      <c r="J25" s="145"/>
      <c r="Y25" s="94" t="str">
        <f t="shared" si="1"/>
        <v/>
      </c>
    </row>
    <row r="26" spans="1:25">
      <c r="A26" s="139">
        <v>9</v>
      </c>
      <c r="B26" s="145"/>
      <c r="C26" s="145"/>
      <c r="D26" s="145"/>
      <c r="E26" s="459"/>
      <c r="F26" s="460"/>
      <c r="G26" s="146"/>
      <c r="H26" s="203"/>
      <c r="I26" s="200"/>
      <c r="J26" s="145"/>
      <c r="Y26" s="94" t="str">
        <f t="shared" si="1"/>
        <v/>
      </c>
    </row>
    <row r="27" spans="1:25">
      <c r="A27" s="140">
        <v>10</v>
      </c>
      <c r="B27" s="145"/>
      <c r="C27" s="145"/>
      <c r="D27" s="145"/>
      <c r="E27" s="459"/>
      <c r="F27" s="460"/>
      <c r="G27" s="146"/>
      <c r="H27" s="203"/>
      <c r="I27" s="200"/>
      <c r="J27" s="145"/>
      <c r="Y27" s="94" t="str">
        <f t="shared" si="1"/>
        <v/>
      </c>
    </row>
    <row r="28" spans="1:25">
      <c r="A28" s="139">
        <v>11</v>
      </c>
      <c r="B28" s="145"/>
      <c r="C28" s="145"/>
      <c r="D28" s="145"/>
      <c r="E28" s="459"/>
      <c r="F28" s="460"/>
      <c r="G28" s="146"/>
      <c r="H28" s="203"/>
      <c r="I28" s="200"/>
      <c r="J28" s="145"/>
      <c r="Y28" s="94" t="str">
        <f t="shared" si="1"/>
        <v/>
      </c>
    </row>
    <row r="29" spans="1:25">
      <c r="A29" s="140">
        <v>12</v>
      </c>
      <c r="B29" s="145"/>
      <c r="C29" s="145"/>
      <c r="D29" s="145"/>
      <c r="E29" s="459"/>
      <c r="F29" s="460"/>
      <c r="G29" s="146"/>
      <c r="H29" s="203"/>
      <c r="I29" s="200"/>
      <c r="J29" s="145"/>
      <c r="Y29" s="94" t="str">
        <f t="shared" si="1"/>
        <v/>
      </c>
    </row>
    <row r="30" spans="1:25">
      <c r="A30" s="139">
        <v>13</v>
      </c>
      <c r="B30" s="145"/>
      <c r="C30" s="145"/>
      <c r="D30" s="145"/>
      <c r="E30" s="459"/>
      <c r="F30" s="460"/>
      <c r="G30" s="146"/>
      <c r="H30" s="203"/>
      <c r="I30" s="200"/>
      <c r="J30" s="145"/>
      <c r="Y30" s="94" t="str">
        <f t="shared" si="1"/>
        <v/>
      </c>
    </row>
    <row r="31" spans="1:25">
      <c r="A31" s="140">
        <v>14</v>
      </c>
      <c r="B31" s="145"/>
      <c r="C31" s="145"/>
      <c r="D31" s="145"/>
      <c r="E31" s="459"/>
      <c r="F31" s="460"/>
      <c r="G31" s="146"/>
      <c r="H31" s="203"/>
      <c r="I31" s="200"/>
      <c r="J31" s="145"/>
      <c r="Y31" s="94" t="str">
        <f t="shared" si="1"/>
        <v/>
      </c>
    </row>
    <row r="32" spans="1:25">
      <c r="A32" s="139">
        <v>15</v>
      </c>
      <c r="B32" s="145"/>
      <c r="C32" s="145"/>
      <c r="D32" s="145"/>
      <c r="E32" s="459"/>
      <c r="F32" s="460"/>
      <c r="G32" s="146"/>
      <c r="H32" s="203"/>
      <c r="I32" s="200"/>
      <c r="J32" s="145"/>
      <c r="Y32" s="94" t="str">
        <f t="shared" si="1"/>
        <v/>
      </c>
    </row>
    <row r="33" spans="1:25">
      <c r="A33" s="140">
        <v>16</v>
      </c>
      <c r="B33" s="145"/>
      <c r="C33" s="145"/>
      <c r="D33" s="145"/>
      <c r="E33" s="459"/>
      <c r="F33" s="460"/>
      <c r="G33" s="146"/>
      <c r="H33" s="203"/>
      <c r="I33" s="200"/>
      <c r="J33" s="145"/>
      <c r="Y33" s="94" t="str">
        <f t="shared" si="1"/>
        <v/>
      </c>
    </row>
    <row r="34" spans="1:25">
      <c r="A34" s="139">
        <v>17</v>
      </c>
      <c r="B34" s="145"/>
      <c r="C34" s="145"/>
      <c r="D34" s="145"/>
      <c r="E34" s="459"/>
      <c r="F34" s="460"/>
      <c r="G34" s="146"/>
      <c r="H34" s="203"/>
      <c r="I34" s="200"/>
      <c r="J34" s="145"/>
      <c r="Y34" s="94" t="str">
        <f t="shared" si="1"/>
        <v/>
      </c>
    </row>
    <row r="35" spans="1:25">
      <c r="A35" s="140">
        <v>18</v>
      </c>
      <c r="B35" s="145"/>
      <c r="C35" s="145"/>
      <c r="D35" s="145"/>
      <c r="E35" s="459"/>
      <c r="F35" s="460"/>
      <c r="G35" s="146"/>
      <c r="H35" s="203"/>
      <c r="I35" s="200"/>
      <c r="J35" s="145"/>
      <c r="Y35" s="94" t="str">
        <f t="shared" si="1"/>
        <v/>
      </c>
    </row>
    <row r="36" spans="1:25">
      <c r="A36" s="139">
        <v>19</v>
      </c>
      <c r="B36" s="145"/>
      <c r="C36" s="145"/>
      <c r="D36" s="145"/>
      <c r="E36" s="459"/>
      <c r="F36" s="460"/>
      <c r="G36" s="146"/>
      <c r="H36" s="203"/>
      <c r="I36" s="200"/>
      <c r="J36" s="145"/>
      <c r="Y36" s="94" t="str">
        <f t="shared" si="1"/>
        <v/>
      </c>
    </row>
    <row r="37" spans="1:25" ht="15.75" thickBot="1">
      <c r="A37" s="140">
        <v>20</v>
      </c>
      <c r="B37" s="147"/>
      <c r="C37" s="147"/>
      <c r="D37" s="147"/>
      <c r="E37" s="461"/>
      <c r="F37" s="462"/>
      <c r="G37" s="148"/>
      <c r="H37" s="204"/>
      <c r="I37" s="201"/>
      <c r="J37" s="147"/>
      <c r="Y37" s="94" t="str">
        <f t="shared" si="1"/>
        <v/>
      </c>
    </row>
    <row r="38" spans="1:25" ht="15.75" thickBot="1">
      <c r="Y38" s="94"/>
    </row>
    <row r="39" spans="1:25" ht="19.5" thickBot="1">
      <c r="A39" s="294" t="s">
        <v>106</v>
      </c>
      <c r="B39" s="295"/>
      <c r="C39" s="295"/>
      <c r="D39" s="295"/>
      <c r="E39" s="295"/>
      <c r="F39" s="295"/>
      <c r="G39" s="295"/>
      <c r="H39" s="295"/>
      <c r="I39" s="295"/>
      <c r="J39" s="295"/>
      <c r="K39" s="299"/>
      <c r="Y39" s="94"/>
    </row>
    <row r="40" spans="1:25" ht="42.75" customHeight="1" thickBot="1">
      <c r="A40" s="28" t="s">
        <v>185</v>
      </c>
      <c r="B40" s="260" t="s">
        <v>107</v>
      </c>
      <c r="C40" s="37" t="s">
        <v>108</v>
      </c>
      <c r="D40" s="103" t="s">
        <v>109</v>
      </c>
      <c r="E40" s="39" t="s">
        <v>110</v>
      </c>
      <c r="F40" s="103" t="s">
        <v>111</v>
      </c>
      <c r="G40" s="103" t="s">
        <v>112</v>
      </c>
      <c r="H40" s="103" t="s">
        <v>113</v>
      </c>
      <c r="I40" s="103" t="s">
        <v>114</v>
      </c>
      <c r="J40" s="103" t="s">
        <v>350</v>
      </c>
      <c r="K40" s="104" t="s">
        <v>116</v>
      </c>
      <c r="Y40" s="94"/>
    </row>
    <row r="41" spans="1:25" ht="20.25" customHeight="1" thickBot="1">
      <c r="A41" s="139">
        <v>1</v>
      </c>
      <c r="B41" s="153"/>
      <c r="C41" s="156"/>
      <c r="D41" s="160"/>
      <c r="E41" s="161"/>
      <c r="F41" s="161"/>
      <c r="G41" s="161"/>
      <c r="H41" s="161"/>
      <c r="I41" s="161"/>
      <c r="J41" s="160"/>
      <c r="K41" s="162" t="str">
        <f>IF(C41="","",IF((MATCH(C41,списки!$P$1:$P$2230,0)&gt;=0)*(MATCH(C41,списки!$P$1:$P$2230,0)&lt;=391),"WoS",IF((MATCH(C41,списки!$P$1:$P$2230,0)&gt;=392)*(MATCH(C41,списки!$P$1:$P$2230,0)&lt;=601),"Scopus",IF((MATCH(C41,списки!$P$1:$P$2230,0)&gt;=602)*(MATCH(C41,списки!$P$1:$P$2230,0)&lt;=855),"Иные международные базы",IF((MATCH(C41,списки!$P$1:$P$2230,0)&gt;=856)*(MATCH(C41,списки!$P$1:$P$2230,0)&lt;=2230),"ВАК"," ")))))</f>
        <v/>
      </c>
      <c r="Y41" s="94" t="str">
        <f>IF((K41="Нет в базах")*AND(OR(E41=2015,E41=2014)),0,IF((K41="WoS")*AND(OR(E41=2015,E41=2014)),1,IF((K41="Scopus")*AND(OR(E41=2015,E41=2014)),1,IF((K41="ERIH")*AND(OR(E41=2015,E41=2014)),1,IF((K41="ВАК")*AND(OR(E41=2015,E41=2014)),1,IF((K41="РИНЦ")*AND(OR(E41=2015,E41=2014)),1,""))))))</f>
        <v/>
      </c>
    </row>
    <row r="42" spans="1:25" ht="15.75" thickBot="1">
      <c r="A42" s="140">
        <v>2</v>
      </c>
      <c r="B42" s="150"/>
      <c r="C42" s="159"/>
      <c r="D42" s="123"/>
      <c r="E42" s="128"/>
      <c r="F42" s="128"/>
      <c r="G42" s="128"/>
      <c r="H42" s="128"/>
      <c r="I42" s="128"/>
      <c r="J42" s="123"/>
      <c r="K42" s="258" t="str">
        <f>IF(C42="","",IF((MATCH(C42,списки!$P$1:$P$2230,0)&gt;=0)*(MATCH(C42,списки!$P$1:$P$2230,0)&lt;=391),"WoS",IF((MATCH(C42,списки!$P$1:$P$2230,0)&gt;=392)*(MATCH(C42,списки!$P$1:$P$2230,0)&lt;=601),"Scopus",IF((MATCH(C42,списки!$P$1:$P$2230,0)&gt;=602)*(MATCH(C42,списки!$P$1:$P$2230,0)&lt;=855),"Иные международные базы",IF((MATCH(C42,списки!$P$1:$P$2230,0)&gt;=856)*(MATCH(C42,списки!$P$1:$P$2230,0)&lt;=2230),"ВАК"," ")))))</f>
        <v/>
      </c>
      <c r="Y42" s="94" t="str">
        <f t="shared" ref="Y42:Y51" si="2">IF((K42="Нет в базах")*AND(OR(E42=2015,E42=2014)),0,IF((K42="WoS")*AND(OR(E42=2015,E42=2014)),1,IF((K42="Scopus")*AND(OR(E42=2015,E42=2014)),1,IF((K42="ERIH")*AND(OR(E42=2015,E42=2014)),1,IF((K42="ВАК")*AND(OR(E42=2015,E42=2014)),1,IF((K42="РИНЦ")*AND(OR(E42=2015,E42=2014)),1,""))))))</f>
        <v/>
      </c>
    </row>
    <row r="43" spans="1:25" ht="15.75" thickBot="1">
      <c r="A43" s="139">
        <v>3</v>
      </c>
      <c r="B43" s="150"/>
      <c r="C43" s="159"/>
      <c r="D43" s="123"/>
      <c r="E43" s="128"/>
      <c r="F43" s="128"/>
      <c r="G43" s="128"/>
      <c r="H43" s="128"/>
      <c r="I43" s="128"/>
      <c r="J43" s="123"/>
      <c r="K43" s="258" t="str">
        <f>IF(C43="","",IF((MATCH(C43,списки!$P$1:$P$2230,0)&gt;=0)*(MATCH(C43,списки!$P$1:$P$2230,0)&lt;=391),"WoS",IF((MATCH(C43,списки!$P$1:$P$2230,0)&gt;=392)*(MATCH(C43,списки!$P$1:$P$2230,0)&lt;=601),"Scopus",IF((MATCH(C43,списки!$P$1:$P$2230,0)&gt;=602)*(MATCH(C43,списки!$P$1:$P$2230,0)&lt;=855),"Иные международные базы",IF((MATCH(C43,списки!$P$1:$P$2230,0)&gt;=856)*(MATCH(C43,списки!$P$1:$P$2230,0)&lt;=2230),"ВАК"," ")))))</f>
        <v/>
      </c>
      <c r="Y43" s="94" t="str">
        <f t="shared" si="2"/>
        <v/>
      </c>
    </row>
    <row r="44" spans="1:25" ht="15.75" thickBot="1">
      <c r="A44" s="140">
        <v>4</v>
      </c>
      <c r="B44" s="150"/>
      <c r="C44" s="159"/>
      <c r="D44" s="123"/>
      <c r="E44" s="128"/>
      <c r="F44" s="128"/>
      <c r="G44" s="128"/>
      <c r="H44" s="128"/>
      <c r="I44" s="128"/>
      <c r="J44" s="123"/>
      <c r="K44" s="258" t="str">
        <f>IF(C44="","",IF((MATCH(C44,списки!$P$1:$P$2230,0)&gt;=0)*(MATCH(C44,списки!$P$1:$P$2230,0)&lt;=391),"WoS",IF((MATCH(C44,списки!$P$1:$P$2230,0)&gt;=392)*(MATCH(C44,списки!$P$1:$P$2230,0)&lt;=601),"Scopus",IF((MATCH(C44,списки!$P$1:$P$2230,0)&gt;=602)*(MATCH(C44,списки!$P$1:$P$2230,0)&lt;=855),"Иные международные базы",IF((MATCH(C44,списки!$P$1:$P$2230,0)&gt;=856)*(MATCH(C44,списки!$P$1:$P$2230,0)&lt;=2230),"ВАК"," ")))))</f>
        <v/>
      </c>
      <c r="Y44" s="94" t="str">
        <f t="shared" si="2"/>
        <v/>
      </c>
    </row>
    <row r="45" spans="1:25" ht="15.75" thickBot="1">
      <c r="A45" s="139">
        <v>5</v>
      </c>
      <c r="B45" s="150"/>
      <c r="C45" s="159"/>
      <c r="D45" s="123"/>
      <c r="E45" s="128"/>
      <c r="F45" s="128"/>
      <c r="G45" s="128"/>
      <c r="H45" s="128"/>
      <c r="I45" s="128"/>
      <c r="J45" s="123"/>
      <c r="K45" s="258" t="str">
        <f>IF(C45="","",IF((MATCH(C45,списки!$P$1:$P$2230,0)&gt;=0)*(MATCH(C45,списки!$P$1:$P$2230,0)&lt;=391),"WoS",IF((MATCH(C45,списки!$P$1:$P$2230,0)&gt;=392)*(MATCH(C45,списки!$P$1:$P$2230,0)&lt;=601),"Scopus",IF((MATCH(C45,списки!$P$1:$P$2230,0)&gt;=602)*(MATCH(C45,списки!$P$1:$P$2230,0)&lt;=855),"Иные международные базы",IF((MATCH(C45,списки!$P$1:$P$2230,0)&gt;=856)*(MATCH(C45,списки!$P$1:$P$2230,0)&lt;=2230),"ВАК"," ")))))</f>
        <v/>
      </c>
      <c r="Y45" s="94" t="str">
        <f t="shared" si="2"/>
        <v/>
      </c>
    </row>
    <row r="46" spans="1:25" ht="15.75" thickBot="1">
      <c r="A46" s="140">
        <v>6</v>
      </c>
      <c r="B46" s="150"/>
      <c r="C46" s="159"/>
      <c r="D46" s="123"/>
      <c r="E46" s="128"/>
      <c r="F46" s="128"/>
      <c r="G46" s="128"/>
      <c r="H46" s="128"/>
      <c r="I46" s="128"/>
      <c r="J46" s="123"/>
      <c r="K46" s="258" t="str">
        <f>IF(C46="","",IF((MATCH(C46,списки!$P$1:$P$2230,0)&gt;=0)*(MATCH(C46,списки!$P$1:$P$2230,0)&lt;=391),"WoS",IF((MATCH(C46,списки!$P$1:$P$2230,0)&gt;=392)*(MATCH(C46,списки!$P$1:$P$2230,0)&lt;=601),"Scopus",IF((MATCH(C46,списки!$P$1:$P$2230,0)&gt;=602)*(MATCH(C46,списки!$P$1:$P$2230,0)&lt;=855),"Иные международные базы",IF((MATCH(C46,списки!$P$1:$P$2230,0)&gt;=856)*(MATCH(C46,списки!$P$1:$P$2230,0)&lt;=2230),"ВАК"," ")))))</f>
        <v/>
      </c>
      <c r="Y46" s="94" t="str">
        <f t="shared" si="2"/>
        <v/>
      </c>
    </row>
    <row r="47" spans="1:25" ht="15.75" thickBot="1">
      <c r="A47" s="139">
        <v>7</v>
      </c>
      <c r="B47" s="150"/>
      <c r="C47" s="159"/>
      <c r="D47" s="123"/>
      <c r="E47" s="128"/>
      <c r="F47" s="128"/>
      <c r="G47" s="128"/>
      <c r="H47" s="128"/>
      <c r="I47" s="128"/>
      <c r="J47" s="123"/>
      <c r="K47" s="258" t="str">
        <f>IF(C47="","",IF((MATCH(C47,списки!$P$1:$P$2230,0)&gt;=0)*(MATCH(C47,списки!$P$1:$P$2230,0)&lt;=391),"WoS",IF((MATCH(C47,списки!$P$1:$P$2230,0)&gt;=392)*(MATCH(C47,списки!$P$1:$P$2230,0)&lt;=601),"Scopus",IF((MATCH(C47,списки!$P$1:$P$2230,0)&gt;=602)*(MATCH(C47,списки!$P$1:$P$2230,0)&lt;=855),"Иные международные базы",IF((MATCH(C47,списки!$P$1:$P$2230,0)&gt;=856)*(MATCH(C47,списки!$P$1:$P$2230,0)&lt;=2230),"ВАК"," ")))))</f>
        <v/>
      </c>
      <c r="Y47" s="94" t="str">
        <f t="shared" si="2"/>
        <v/>
      </c>
    </row>
    <row r="48" spans="1:25" ht="15.75" thickBot="1">
      <c r="A48" s="140">
        <v>8</v>
      </c>
      <c r="B48" s="150"/>
      <c r="C48" s="159"/>
      <c r="D48" s="123"/>
      <c r="E48" s="128"/>
      <c r="F48" s="128"/>
      <c r="G48" s="128"/>
      <c r="H48" s="128"/>
      <c r="I48" s="128"/>
      <c r="J48" s="123"/>
      <c r="K48" s="258" t="str">
        <f>IF(C48="","",IF((MATCH(C48,списки!$P$1:$P$2230,0)&gt;=0)*(MATCH(C48,списки!$P$1:$P$2230,0)&lt;=391),"WoS",IF((MATCH(C48,списки!$P$1:$P$2230,0)&gt;=392)*(MATCH(C48,списки!$P$1:$P$2230,0)&lt;=601),"Scopus",IF((MATCH(C48,списки!$P$1:$P$2230,0)&gt;=602)*(MATCH(C48,списки!$P$1:$P$2230,0)&lt;=855),"Иные международные базы",IF((MATCH(C48,списки!$P$1:$P$2230,0)&gt;=856)*(MATCH(C48,списки!$P$1:$P$2230,0)&lt;=2230),"ВАК"," ")))))</f>
        <v/>
      </c>
      <c r="Y48" s="94" t="str">
        <f t="shared" si="2"/>
        <v/>
      </c>
    </row>
    <row r="49" spans="1:25" ht="15.75" thickBot="1">
      <c r="A49" s="139">
        <v>9</v>
      </c>
      <c r="B49" s="150"/>
      <c r="C49" s="159"/>
      <c r="D49" s="123"/>
      <c r="E49" s="128"/>
      <c r="F49" s="128"/>
      <c r="G49" s="128"/>
      <c r="H49" s="128"/>
      <c r="I49" s="128"/>
      <c r="J49" s="123"/>
      <c r="K49" s="258" t="str">
        <f>IF(C49="","",IF((MATCH(C49,списки!$P$1:$P$2230,0)&gt;=0)*(MATCH(C49,списки!$P$1:$P$2230,0)&lt;=391),"WoS",IF((MATCH(C49,списки!$P$1:$P$2230,0)&gt;=392)*(MATCH(C49,списки!$P$1:$P$2230,0)&lt;=601),"Scopus",IF((MATCH(C49,списки!$P$1:$P$2230,0)&gt;=602)*(MATCH(C49,списки!$P$1:$P$2230,0)&lt;=855),"Иные международные базы",IF((MATCH(C49,списки!$P$1:$P$2230,0)&gt;=856)*(MATCH(C49,списки!$P$1:$P$2230,0)&lt;=2230),"ВАК"," ")))))</f>
        <v/>
      </c>
      <c r="Y49" s="94" t="str">
        <f t="shared" si="2"/>
        <v/>
      </c>
    </row>
    <row r="50" spans="1:25" ht="15.75" thickBot="1">
      <c r="A50" s="140">
        <v>10</v>
      </c>
      <c r="B50" s="150"/>
      <c r="C50" s="174"/>
      <c r="D50" s="124"/>
      <c r="E50" s="131"/>
      <c r="F50" s="131"/>
      <c r="G50" s="131"/>
      <c r="H50" s="131"/>
      <c r="I50" s="131"/>
      <c r="J50" s="124"/>
      <c r="K50" s="258" t="str">
        <f>IF(C50="","",IF((MATCH(C50,списки!$P$1:$P$2230,0)&gt;=0)*(MATCH(C50,списки!$P$1:$P$2230,0)&lt;=391),"WoS",IF((MATCH(C50,списки!$P$1:$P$2230,0)&gt;=392)*(MATCH(C50,списки!$P$1:$P$2230,0)&lt;=601),"Scopus",IF((MATCH(C50,списки!$P$1:$P$2230,0)&gt;=602)*(MATCH(C50,списки!$P$1:$P$2230,0)&lt;=855),"Иные международные базы",IF((MATCH(C50,списки!$P$1:$P$2230,0)&gt;=856)*(MATCH(C50,списки!$P$1:$P$2230,0)&lt;=2230),"ВАК"," ")))))</f>
        <v/>
      </c>
      <c r="Y50" s="94" t="str">
        <f t="shared" si="2"/>
        <v/>
      </c>
    </row>
    <row r="51" spans="1:25" ht="15.75" thickBot="1">
      <c r="Y51" s="94" t="str">
        <f t="shared" si="2"/>
        <v/>
      </c>
    </row>
    <row r="52" spans="1:25" ht="19.5" thickBot="1">
      <c r="A52" s="456" t="s">
        <v>153</v>
      </c>
      <c r="B52" s="457"/>
      <c r="C52" s="457"/>
      <c r="D52" s="457"/>
      <c r="E52" s="457"/>
      <c r="F52" s="457"/>
      <c r="G52" s="457"/>
      <c r="H52" s="458"/>
      <c r="I52" s="115"/>
      <c r="J52" s="115"/>
      <c r="K52" s="115"/>
      <c r="L52" s="107"/>
      <c r="M52" s="107"/>
      <c r="Y52" s="94"/>
    </row>
    <row r="53" spans="1:25" ht="19.5" thickBot="1">
      <c r="A53" s="470" t="s">
        <v>356</v>
      </c>
      <c r="B53" s="471"/>
      <c r="C53" s="111"/>
      <c r="D53" s="111"/>
      <c r="E53" s="111"/>
      <c r="F53" s="111"/>
      <c r="G53" s="111"/>
      <c r="H53" s="116"/>
      <c r="I53" s="115"/>
      <c r="J53" s="115"/>
      <c r="K53" s="93"/>
      <c r="L53" s="107"/>
      <c r="M53" s="107"/>
      <c r="Y53" s="94"/>
    </row>
    <row r="54" spans="1:25" ht="15" customHeight="1">
      <c r="A54" s="468" t="s">
        <v>185</v>
      </c>
      <c r="B54" s="436" t="s">
        <v>158</v>
      </c>
      <c r="C54" s="438" t="s">
        <v>154</v>
      </c>
      <c r="D54" s="440" t="s">
        <v>357</v>
      </c>
      <c r="E54" s="438" t="s">
        <v>156</v>
      </c>
      <c r="F54" s="438"/>
      <c r="G54" s="440" t="s">
        <v>351</v>
      </c>
      <c r="H54" s="472" t="s">
        <v>353</v>
      </c>
      <c r="L54" s="93"/>
      <c r="Y54" s="94"/>
    </row>
    <row r="55" spans="1:25" ht="30.75" thickBot="1">
      <c r="A55" s="469"/>
      <c r="B55" s="437"/>
      <c r="C55" s="439"/>
      <c r="D55" s="439"/>
      <c r="E55" s="46" t="s">
        <v>157</v>
      </c>
      <c r="F55" s="46" t="s">
        <v>155</v>
      </c>
      <c r="G55" s="439"/>
      <c r="H55" s="454"/>
      <c r="L55" s="93"/>
      <c r="Y55" s="94"/>
    </row>
    <row r="56" spans="1:25">
      <c r="A56" s="139">
        <v>1</v>
      </c>
      <c r="B56" s="163"/>
      <c r="C56" s="160"/>
      <c r="D56" s="161"/>
      <c r="E56" s="164"/>
      <c r="F56" s="164"/>
      <c r="G56" s="160"/>
      <c r="H56" s="160"/>
      <c r="Y56" s="94" t="str">
        <f>IF(B56="РФФИ, РГНФ и т.д.",3,IF(B56="Негосударственный фонд",2,IF(B56="Минобрнауки РФ",3,IF(B56="БГИТА",0.5,IF(B56="Областной конкурс",1,"")))))</f>
        <v/>
      </c>
    </row>
    <row r="57" spans="1:25">
      <c r="A57" s="140">
        <v>2</v>
      </c>
      <c r="B57" s="166"/>
      <c r="C57" s="123"/>
      <c r="D57" s="128"/>
      <c r="E57" s="167"/>
      <c r="F57" s="167"/>
      <c r="G57" s="123"/>
      <c r="H57" s="123"/>
      <c r="Y57" s="94" t="str">
        <f t="shared" ref="Y57:Y65" si="3">IF(B57="РФФИ, РГНФ и т.д.",3,IF(B57="Негосударственный фонд",2,IF(B57="Минобрнауки РФ",3,IF(B57="БГИТА",0.5,IF(B57="Областной конкурс",1,"")))))</f>
        <v/>
      </c>
    </row>
    <row r="58" spans="1:25">
      <c r="A58" s="139">
        <v>3</v>
      </c>
      <c r="B58" s="166"/>
      <c r="C58" s="123"/>
      <c r="D58" s="128"/>
      <c r="E58" s="167"/>
      <c r="F58" s="167"/>
      <c r="G58" s="123"/>
      <c r="H58" s="123"/>
      <c r="Y58" s="94" t="str">
        <f t="shared" si="3"/>
        <v/>
      </c>
    </row>
    <row r="59" spans="1:25">
      <c r="A59" s="140">
        <v>4</v>
      </c>
      <c r="B59" s="166"/>
      <c r="C59" s="123"/>
      <c r="D59" s="128"/>
      <c r="E59" s="167"/>
      <c r="F59" s="167"/>
      <c r="G59" s="123"/>
      <c r="H59" s="123"/>
      <c r="Y59" s="94" t="str">
        <f t="shared" si="3"/>
        <v/>
      </c>
    </row>
    <row r="60" spans="1:25">
      <c r="A60" s="139">
        <v>5</v>
      </c>
      <c r="B60" s="166"/>
      <c r="C60" s="123"/>
      <c r="D60" s="128"/>
      <c r="E60" s="167"/>
      <c r="F60" s="167"/>
      <c r="G60" s="123"/>
      <c r="H60" s="123"/>
      <c r="Y60" s="94" t="str">
        <f t="shared" si="3"/>
        <v/>
      </c>
    </row>
    <row r="61" spans="1:25">
      <c r="A61" s="140">
        <v>6</v>
      </c>
      <c r="B61" s="166"/>
      <c r="C61" s="123"/>
      <c r="D61" s="128"/>
      <c r="E61" s="167"/>
      <c r="F61" s="167"/>
      <c r="G61" s="123"/>
      <c r="H61" s="123"/>
      <c r="Y61" s="94" t="str">
        <f t="shared" si="3"/>
        <v/>
      </c>
    </row>
    <row r="62" spans="1:25">
      <c r="A62" s="139">
        <v>7</v>
      </c>
      <c r="B62" s="166"/>
      <c r="C62" s="123"/>
      <c r="D62" s="128"/>
      <c r="E62" s="167"/>
      <c r="F62" s="167"/>
      <c r="G62" s="123"/>
      <c r="H62" s="123"/>
      <c r="Y62" s="94" t="str">
        <f t="shared" si="3"/>
        <v/>
      </c>
    </row>
    <row r="63" spans="1:25">
      <c r="A63" s="140">
        <v>8</v>
      </c>
      <c r="B63" s="166"/>
      <c r="C63" s="123"/>
      <c r="D63" s="128"/>
      <c r="E63" s="167"/>
      <c r="F63" s="167"/>
      <c r="G63" s="123"/>
      <c r="H63" s="123"/>
      <c r="Y63" s="94" t="str">
        <f t="shared" si="3"/>
        <v/>
      </c>
    </row>
    <row r="64" spans="1:25">
      <c r="A64" s="139">
        <v>9</v>
      </c>
      <c r="B64" s="166"/>
      <c r="C64" s="123"/>
      <c r="D64" s="128"/>
      <c r="E64" s="167"/>
      <c r="F64" s="167"/>
      <c r="G64" s="123"/>
      <c r="H64" s="123"/>
      <c r="Y64" s="94" t="str">
        <f t="shared" si="3"/>
        <v/>
      </c>
    </row>
    <row r="65" spans="1:25" ht="15.75" thickBot="1">
      <c r="A65" s="141">
        <v>10</v>
      </c>
      <c r="B65" s="168"/>
      <c r="C65" s="124"/>
      <c r="D65" s="131"/>
      <c r="E65" s="169"/>
      <c r="F65" s="169"/>
      <c r="G65" s="124"/>
      <c r="H65" s="124"/>
      <c r="Y65" s="94" t="str">
        <f t="shared" si="3"/>
        <v/>
      </c>
    </row>
    <row r="66" spans="1:25" ht="19.5" thickBot="1">
      <c r="A66" s="473" t="s">
        <v>355</v>
      </c>
      <c r="B66" s="474"/>
      <c r="C66" s="114"/>
      <c r="D66" s="114"/>
      <c r="E66" s="114"/>
      <c r="F66" s="114"/>
      <c r="G66" s="114"/>
      <c r="H66" s="114"/>
      <c r="Y66" s="94"/>
    </row>
    <row r="67" spans="1:25" ht="15" customHeight="1">
      <c r="A67" s="475" t="s">
        <v>185</v>
      </c>
      <c r="B67" s="440" t="s">
        <v>158</v>
      </c>
      <c r="C67" s="438" t="s">
        <v>154</v>
      </c>
      <c r="D67" s="440" t="s">
        <v>354</v>
      </c>
      <c r="E67" s="438" t="s">
        <v>156</v>
      </c>
      <c r="F67" s="438"/>
      <c r="G67" s="440" t="s">
        <v>351</v>
      </c>
      <c r="H67" s="472" t="s">
        <v>353</v>
      </c>
      <c r="Y67" s="94"/>
    </row>
    <row r="68" spans="1:25" ht="30.75" thickBot="1">
      <c r="A68" s="452"/>
      <c r="B68" s="451"/>
      <c r="C68" s="451"/>
      <c r="D68" s="451"/>
      <c r="E68" s="112" t="s">
        <v>157</v>
      </c>
      <c r="F68" s="112" t="s">
        <v>155</v>
      </c>
      <c r="G68" s="451"/>
      <c r="H68" s="454"/>
      <c r="Y68" s="94"/>
    </row>
    <row r="69" spans="1:25">
      <c r="A69" s="139">
        <v>1</v>
      </c>
      <c r="B69" s="163"/>
      <c r="C69" s="160"/>
      <c r="D69" s="161"/>
      <c r="E69" s="164"/>
      <c r="F69" s="164"/>
      <c r="G69" s="160"/>
      <c r="H69" s="160"/>
      <c r="Y69" s="94" t="str">
        <f t="shared" ref="Y69:Y78" si="4">IF(B69="РФФИ, РГНФ и т.д.",3*D69/100,IF(B69="Негосударственный фонд",2*D69/100,IF(B69="Минобрнауки РФ",3*D69/100,IF(B69="БГИТА",0.5*D69/100,IF(B69="Областной конкурс",1*D69/100,"")))))</f>
        <v/>
      </c>
    </row>
    <row r="70" spans="1:25">
      <c r="A70" s="140">
        <v>2</v>
      </c>
      <c r="B70" s="166"/>
      <c r="C70" s="123"/>
      <c r="D70" s="128"/>
      <c r="E70" s="167"/>
      <c r="F70" s="167"/>
      <c r="G70" s="123"/>
      <c r="H70" s="123"/>
      <c r="Y70" s="94" t="str">
        <f t="shared" si="4"/>
        <v/>
      </c>
    </row>
    <row r="71" spans="1:25">
      <c r="A71" s="139">
        <v>3</v>
      </c>
      <c r="B71" s="166"/>
      <c r="C71" s="123"/>
      <c r="D71" s="128"/>
      <c r="E71" s="167"/>
      <c r="F71" s="167"/>
      <c r="G71" s="123"/>
      <c r="H71" s="123"/>
      <c r="Y71" s="94" t="str">
        <f t="shared" si="4"/>
        <v/>
      </c>
    </row>
    <row r="72" spans="1:25">
      <c r="A72" s="140">
        <v>4</v>
      </c>
      <c r="B72" s="166"/>
      <c r="C72" s="123"/>
      <c r="D72" s="128"/>
      <c r="E72" s="167"/>
      <c r="F72" s="167"/>
      <c r="G72" s="123"/>
      <c r="H72" s="123"/>
      <c r="Y72" s="94" t="str">
        <f t="shared" si="4"/>
        <v/>
      </c>
    </row>
    <row r="73" spans="1:25">
      <c r="A73" s="139">
        <v>5</v>
      </c>
      <c r="B73" s="166"/>
      <c r="C73" s="123"/>
      <c r="D73" s="128"/>
      <c r="E73" s="167"/>
      <c r="F73" s="167"/>
      <c r="G73" s="123"/>
      <c r="H73" s="123"/>
      <c r="Y73" s="94" t="str">
        <f t="shared" si="4"/>
        <v/>
      </c>
    </row>
    <row r="74" spans="1:25">
      <c r="A74" s="140">
        <v>6</v>
      </c>
      <c r="B74" s="166"/>
      <c r="C74" s="123"/>
      <c r="D74" s="128"/>
      <c r="E74" s="167"/>
      <c r="F74" s="167"/>
      <c r="G74" s="123"/>
      <c r="H74" s="123"/>
      <c r="Y74" s="94" t="str">
        <f t="shared" si="4"/>
        <v/>
      </c>
    </row>
    <row r="75" spans="1:25">
      <c r="A75" s="139">
        <v>7</v>
      </c>
      <c r="B75" s="166"/>
      <c r="C75" s="123"/>
      <c r="D75" s="128"/>
      <c r="E75" s="167"/>
      <c r="F75" s="167"/>
      <c r="G75" s="123"/>
      <c r="H75" s="123"/>
      <c r="Y75" s="94" t="str">
        <f t="shared" si="4"/>
        <v/>
      </c>
    </row>
    <row r="76" spans="1:25">
      <c r="A76" s="140">
        <v>8</v>
      </c>
      <c r="B76" s="166"/>
      <c r="C76" s="123"/>
      <c r="D76" s="128"/>
      <c r="E76" s="167"/>
      <c r="F76" s="167"/>
      <c r="G76" s="123"/>
      <c r="H76" s="123"/>
      <c r="Y76" s="94" t="str">
        <f t="shared" si="4"/>
        <v/>
      </c>
    </row>
    <row r="77" spans="1:25">
      <c r="A77" s="139">
        <v>9</v>
      </c>
      <c r="B77" s="166"/>
      <c r="C77" s="123"/>
      <c r="D77" s="128"/>
      <c r="E77" s="167"/>
      <c r="F77" s="167"/>
      <c r="G77" s="123"/>
      <c r="H77" s="123"/>
      <c r="Y77" s="94" t="str">
        <f t="shared" si="4"/>
        <v/>
      </c>
    </row>
    <row r="78" spans="1:25" ht="15.75" thickBot="1">
      <c r="A78" s="141">
        <v>10</v>
      </c>
      <c r="B78" s="168"/>
      <c r="C78" s="124"/>
      <c r="D78" s="131"/>
      <c r="E78" s="169"/>
      <c r="F78" s="169"/>
      <c r="G78" s="124"/>
      <c r="H78" s="124"/>
      <c r="Y78" s="94" t="str">
        <f t="shared" si="4"/>
        <v/>
      </c>
    </row>
    <row r="79" spans="1:25" ht="15.75" thickBot="1">
      <c r="Y79" s="94"/>
    </row>
    <row r="80" spans="1:25" ht="19.5" thickBot="1">
      <c r="A80" s="456" t="s">
        <v>160</v>
      </c>
      <c r="B80" s="457"/>
      <c r="C80" s="457"/>
      <c r="D80" s="457"/>
      <c r="E80" s="457"/>
      <c r="F80" s="457"/>
      <c r="G80" s="457"/>
      <c r="H80" s="457"/>
      <c r="I80" s="457"/>
      <c r="J80" s="457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9"/>
      <c r="Y80" s="94"/>
    </row>
    <row r="81" spans="1:25" ht="30.75" thickBot="1">
      <c r="A81" s="28" t="s">
        <v>185</v>
      </c>
      <c r="B81" s="47" t="s">
        <v>161</v>
      </c>
      <c r="C81" s="106" t="s">
        <v>352</v>
      </c>
      <c r="D81" s="448" t="s">
        <v>162</v>
      </c>
      <c r="E81" s="448"/>
      <c r="F81" s="448"/>
      <c r="G81" s="105" t="s">
        <v>353</v>
      </c>
      <c r="H81" s="105" t="s">
        <v>164</v>
      </c>
      <c r="I81" s="448" t="s">
        <v>346</v>
      </c>
      <c r="J81" s="448"/>
      <c r="K81" s="106" t="s">
        <v>165</v>
      </c>
      <c r="L81" s="106" t="s">
        <v>347</v>
      </c>
      <c r="M81" s="106" t="s">
        <v>166</v>
      </c>
      <c r="N81" s="448" t="s">
        <v>167</v>
      </c>
      <c r="O81" s="448"/>
      <c r="P81" s="448"/>
      <c r="Q81" s="449" t="s">
        <v>168</v>
      </c>
      <c r="R81" s="448"/>
      <c r="S81" s="448"/>
      <c r="T81" s="449" t="s">
        <v>169</v>
      </c>
      <c r="U81" s="450"/>
      <c r="Y81" s="94"/>
    </row>
    <row r="82" spans="1:25">
      <c r="A82" s="139">
        <v>1</v>
      </c>
      <c r="B82" s="175"/>
      <c r="C82" s="156"/>
      <c r="D82" s="370"/>
      <c r="E82" s="370"/>
      <c r="F82" s="370"/>
      <c r="G82" s="160"/>
      <c r="H82" s="161"/>
      <c r="I82" s="389"/>
      <c r="J82" s="430"/>
      <c r="K82" s="171"/>
      <c r="L82" s="161"/>
      <c r="M82" s="164"/>
      <c r="N82" s="441"/>
      <c r="O82" s="442"/>
      <c r="P82" s="443"/>
      <c r="Q82" s="371"/>
      <c r="R82" s="333"/>
      <c r="S82" s="447"/>
      <c r="T82" s="389"/>
      <c r="U82" s="302"/>
      <c r="Y82" s="94" t="str">
        <f>IF(I82="Патент на изобретение", IF(L82="Заявка",2,IF(L82="Патент/свидетельство",8,"")),IF(I82="","", IF(L82="Заявка",1,IF(L82="Патент/свидетельство",6,""))))</f>
        <v/>
      </c>
    </row>
    <row r="83" spans="1:25">
      <c r="A83" s="140">
        <v>2</v>
      </c>
      <c r="B83" s="176"/>
      <c r="C83" s="159"/>
      <c r="D83" s="263"/>
      <c r="E83" s="263"/>
      <c r="F83" s="263"/>
      <c r="G83" s="123"/>
      <c r="H83" s="128"/>
      <c r="I83" s="390"/>
      <c r="J83" s="424"/>
      <c r="K83" s="126"/>
      <c r="L83" s="128"/>
      <c r="M83" s="167"/>
      <c r="N83" s="444"/>
      <c r="O83" s="445"/>
      <c r="P83" s="446"/>
      <c r="Q83" s="264"/>
      <c r="R83" s="374"/>
      <c r="S83" s="265"/>
      <c r="T83" s="390"/>
      <c r="U83" s="305"/>
      <c r="Y83" s="94" t="str">
        <f t="shared" ref="Y83:Y91" si="5">IF(I83="Патент на изобретение", IF(L83="Заявка",2,IF(L83="Патент/свидетельство",8,"")),IF(I83="","", IF(L83="Заявка",1,IF(L83="Патент/свидетельство",6,""))))</f>
        <v/>
      </c>
    </row>
    <row r="84" spans="1:25">
      <c r="A84" s="139">
        <v>3</v>
      </c>
      <c r="B84" s="176"/>
      <c r="C84" s="159"/>
      <c r="D84" s="263"/>
      <c r="E84" s="263"/>
      <c r="F84" s="263"/>
      <c r="G84" s="123"/>
      <c r="H84" s="128"/>
      <c r="I84" s="390"/>
      <c r="J84" s="424"/>
      <c r="K84" s="126"/>
      <c r="L84" s="128"/>
      <c r="M84" s="167"/>
      <c r="N84" s="390"/>
      <c r="O84" s="304"/>
      <c r="P84" s="424"/>
      <c r="Q84" s="264"/>
      <c r="R84" s="374"/>
      <c r="S84" s="265"/>
      <c r="T84" s="390"/>
      <c r="U84" s="305"/>
      <c r="Y84" s="94" t="str">
        <f t="shared" si="5"/>
        <v/>
      </c>
    </row>
    <row r="85" spans="1:25">
      <c r="A85" s="140">
        <v>4</v>
      </c>
      <c r="B85" s="176"/>
      <c r="C85" s="159"/>
      <c r="D85" s="263"/>
      <c r="E85" s="263"/>
      <c r="F85" s="263"/>
      <c r="G85" s="123"/>
      <c r="H85" s="128"/>
      <c r="I85" s="390"/>
      <c r="J85" s="424"/>
      <c r="K85" s="126"/>
      <c r="L85" s="128"/>
      <c r="M85" s="167"/>
      <c r="N85" s="390"/>
      <c r="O85" s="304"/>
      <c r="P85" s="424"/>
      <c r="Q85" s="264"/>
      <c r="R85" s="374"/>
      <c r="S85" s="265"/>
      <c r="T85" s="390"/>
      <c r="U85" s="305"/>
      <c r="Y85" s="94" t="str">
        <f t="shared" si="5"/>
        <v/>
      </c>
    </row>
    <row r="86" spans="1:25">
      <c r="A86" s="139">
        <v>5</v>
      </c>
      <c r="B86" s="176"/>
      <c r="C86" s="159"/>
      <c r="D86" s="263"/>
      <c r="E86" s="263"/>
      <c r="F86" s="263"/>
      <c r="G86" s="123"/>
      <c r="H86" s="128"/>
      <c r="I86" s="390"/>
      <c r="J86" s="424"/>
      <c r="K86" s="126"/>
      <c r="L86" s="128"/>
      <c r="M86" s="167"/>
      <c r="N86" s="390"/>
      <c r="O86" s="304"/>
      <c r="P86" s="424"/>
      <c r="Q86" s="264"/>
      <c r="R86" s="374"/>
      <c r="S86" s="265"/>
      <c r="T86" s="390"/>
      <c r="U86" s="305"/>
      <c r="Y86" s="94" t="str">
        <f t="shared" si="5"/>
        <v/>
      </c>
    </row>
    <row r="87" spans="1:25">
      <c r="A87" s="140">
        <v>6</v>
      </c>
      <c r="B87" s="176"/>
      <c r="C87" s="159"/>
      <c r="D87" s="264"/>
      <c r="E87" s="374"/>
      <c r="F87" s="265"/>
      <c r="G87" s="123"/>
      <c r="H87" s="128"/>
      <c r="I87" s="390"/>
      <c r="J87" s="424"/>
      <c r="K87" s="126"/>
      <c r="L87" s="128"/>
      <c r="M87" s="167"/>
      <c r="N87" s="390"/>
      <c r="O87" s="304"/>
      <c r="P87" s="424"/>
      <c r="Q87" s="264"/>
      <c r="R87" s="374"/>
      <c r="S87" s="265"/>
      <c r="T87" s="390"/>
      <c r="U87" s="305"/>
      <c r="Y87" s="94" t="str">
        <f t="shared" si="5"/>
        <v/>
      </c>
    </row>
    <row r="88" spans="1:25">
      <c r="A88" s="139">
        <v>7</v>
      </c>
      <c r="B88" s="176"/>
      <c r="C88" s="159"/>
      <c r="D88" s="264"/>
      <c r="E88" s="374"/>
      <c r="F88" s="265"/>
      <c r="G88" s="123"/>
      <c r="H88" s="128"/>
      <c r="I88" s="390"/>
      <c r="J88" s="424"/>
      <c r="K88" s="126"/>
      <c r="L88" s="128"/>
      <c r="M88" s="167"/>
      <c r="N88" s="390"/>
      <c r="O88" s="304"/>
      <c r="P88" s="424"/>
      <c r="Q88" s="264"/>
      <c r="R88" s="374"/>
      <c r="S88" s="265"/>
      <c r="T88" s="390"/>
      <c r="U88" s="305"/>
      <c r="Y88" s="94" t="str">
        <f t="shared" si="5"/>
        <v/>
      </c>
    </row>
    <row r="89" spans="1:25">
      <c r="A89" s="140">
        <v>8</v>
      </c>
      <c r="B89" s="176"/>
      <c r="C89" s="159"/>
      <c r="D89" s="264"/>
      <c r="E89" s="374"/>
      <c r="F89" s="265"/>
      <c r="G89" s="123"/>
      <c r="H89" s="128"/>
      <c r="I89" s="390"/>
      <c r="J89" s="424"/>
      <c r="K89" s="126"/>
      <c r="L89" s="128"/>
      <c r="M89" s="167"/>
      <c r="N89" s="390"/>
      <c r="O89" s="304"/>
      <c r="P89" s="424"/>
      <c r="Q89" s="264"/>
      <c r="R89" s="374"/>
      <c r="S89" s="265"/>
      <c r="T89" s="390"/>
      <c r="U89" s="305"/>
      <c r="Y89" s="94" t="str">
        <f t="shared" si="5"/>
        <v/>
      </c>
    </row>
    <row r="90" spans="1:25">
      <c r="A90" s="139">
        <v>9</v>
      </c>
      <c r="B90" s="176"/>
      <c r="C90" s="159"/>
      <c r="D90" s="264"/>
      <c r="E90" s="374"/>
      <c r="F90" s="265"/>
      <c r="G90" s="123"/>
      <c r="H90" s="128"/>
      <c r="I90" s="390"/>
      <c r="J90" s="424"/>
      <c r="K90" s="126"/>
      <c r="L90" s="128"/>
      <c r="M90" s="167"/>
      <c r="N90" s="390"/>
      <c r="O90" s="304"/>
      <c r="P90" s="424"/>
      <c r="Q90" s="264"/>
      <c r="R90" s="374"/>
      <c r="S90" s="265"/>
      <c r="T90" s="390"/>
      <c r="U90" s="305"/>
      <c r="Y90" s="94" t="str">
        <f t="shared" si="5"/>
        <v/>
      </c>
    </row>
    <row r="91" spans="1:25" ht="15.75" thickBot="1">
      <c r="A91" s="140">
        <v>10</v>
      </c>
      <c r="B91" s="177"/>
      <c r="C91" s="174"/>
      <c r="D91" s="290"/>
      <c r="E91" s="386"/>
      <c r="F91" s="291"/>
      <c r="G91" s="124"/>
      <c r="H91" s="131"/>
      <c r="I91" s="385"/>
      <c r="J91" s="423"/>
      <c r="K91" s="130"/>
      <c r="L91" s="131"/>
      <c r="M91" s="169"/>
      <c r="N91" s="385"/>
      <c r="O91" s="394"/>
      <c r="P91" s="423"/>
      <c r="Q91" s="290"/>
      <c r="R91" s="386"/>
      <c r="S91" s="291"/>
      <c r="T91" s="385"/>
      <c r="U91" s="395"/>
      <c r="Y91" s="70" t="str">
        <f t="shared" si="5"/>
        <v/>
      </c>
    </row>
    <row r="92" spans="1:25" ht="15.75" thickBot="1"/>
    <row r="93" spans="1:25" ht="15.75" thickBot="1">
      <c r="W93" s="110" t="s">
        <v>122</v>
      </c>
      <c r="X93" s="109"/>
      <c r="Y93" s="68">
        <f>SUM(Y3:Y91)</f>
        <v>0</v>
      </c>
    </row>
  </sheetData>
  <sheetProtection password="E2A4" sheet="1" scenarios="1" selectLockedCells="1"/>
  <customSheetViews>
    <customSheetView guid="{FEC32B5E-59F5-4B5B-B8BF-1089EE4B4EAE}" showGridLines="0">
      <selection sqref="A1:I1"/>
      <pageMargins left="0.7" right="0.7" top="0.75" bottom="0.75" header="0.3" footer="0.3"/>
    </customSheetView>
  </customSheetViews>
  <mergeCells count="97">
    <mergeCell ref="D91:F91"/>
    <mergeCell ref="I91:J91"/>
    <mergeCell ref="N91:P91"/>
    <mergeCell ref="Q91:S91"/>
    <mergeCell ref="T91:U91"/>
    <mergeCell ref="Q90:S90"/>
    <mergeCell ref="T86:U86"/>
    <mergeCell ref="D89:F89"/>
    <mergeCell ref="I89:J89"/>
    <mergeCell ref="N89:P89"/>
    <mergeCell ref="Q89:S89"/>
    <mergeCell ref="T89:U89"/>
    <mergeCell ref="D88:F88"/>
    <mergeCell ref="I88:J88"/>
    <mergeCell ref="N88:P88"/>
    <mergeCell ref="T90:U90"/>
    <mergeCell ref="T88:U88"/>
    <mergeCell ref="D90:F90"/>
    <mergeCell ref="I90:J90"/>
    <mergeCell ref="N90:P90"/>
    <mergeCell ref="Q88:S88"/>
    <mergeCell ref="T84:U84"/>
    <mergeCell ref="D87:F87"/>
    <mergeCell ref="I87:J87"/>
    <mergeCell ref="N87:P87"/>
    <mergeCell ref="Q87:S87"/>
    <mergeCell ref="T87:U87"/>
    <mergeCell ref="D86:F86"/>
    <mergeCell ref="I86:J86"/>
    <mergeCell ref="N86:P86"/>
    <mergeCell ref="Q86:S86"/>
    <mergeCell ref="T85:U85"/>
    <mergeCell ref="D85:F85"/>
    <mergeCell ref="I85:J85"/>
    <mergeCell ref="N85:P85"/>
    <mergeCell ref="Q85:S85"/>
    <mergeCell ref="D84:F84"/>
    <mergeCell ref="I84:J84"/>
    <mergeCell ref="N84:P84"/>
    <mergeCell ref="Q84:S84"/>
    <mergeCell ref="A66:B66"/>
    <mergeCell ref="A67:A68"/>
    <mergeCell ref="B67:B68"/>
    <mergeCell ref="B54:B55"/>
    <mergeCell ref="C54:C55"/>
    <mergeCell ref="A80:U80"/>
    <mergeCell ref="C67:C68"/>
    <mergeCell ref="D67:D68"/>
    <mergeCell ref="E67:F67"/>
    <mergeCell ref="G67:G68"/>
    <mergeCell ref="H67:H68"/>
    <mergeCell ref="T83:U83"/>
    <mergeCell ref="T81:U81"/>
    <mergeCell ref="D82:F82"/>
    <mergeCell ref="I82:J82"/>
    <mergeCell ref="N82:P82"/>
    <mergeCell ref="D83:F83"/>
    <mergeCell ref="I83:J83"/>
    <mergeCell ref="N83:P83"/>
    <mergeCell ref="Q83:S83"/>
    <mergeCell ref="Q81:S81"/>
    <mergeCell ref="T82:U82"/>
    <mergeCell ref="D81:F81"/>
    <mergeCell ref="I81:J81"/>
    <mergeCell ref="N81:P81"/>
    <mergeCell ref="Q82:S82"/>
    <mergeCell ref="E25:F25"/>
    <mergeCell ref="D54:D55"/>
    <mergeCell ref="E54:F54"/>
    <mergeCell ref="G54:G55"/>
    <mergeCell ref="A54:A55"/>
    <mergeCell ref="A53:B53"/>
    <mergeCell ref="E33:F33"/>
    <mergeCell ref="E34:F34"/>
    <mergeCell ref="E35:F35"/>
    <mergeCell ref="E36:F36"/>
    <mergeCell ref="A39:K39"/>
    <mergeCell ref="H54:H55"/>
    <mergeCell ref="E26:F26"/>
    <mergeCell ref="E27:F27"/>
    <mergeCell ref="E28:F28"/>
    <mergeCell ref="E29:F29"/>
    <mergeCell ref="E21:F21"/>
    <mergeCell ref="E22:F22"/>
    <mergeCell ref="E23:F23"/>
    <mergeCell ref="E24:F24"/>
    <mergeCell ref="E20:F20"/>
    <mergeCell ref="A1:I1"/>
    <mergeCell ref="A16:J16"/>
    <mergeCell ref="E17:F17"/>
    <mergeCell ref="E18:F18"/>
    <mergeCell ref="E19:F19"/>
    <mergeCell ref="A52:H52"/>
    <mergeCell ref="E30:F30"/>
    <mergeCell ref="E37:F37"/>
    <mergeCell ref="E31:F31"/>
    <mergeCell ref="E32:F32"/>
  </mergeCells>
  <dataValidations count="43">
    <dataValidation allowBlank="1" showInputMessage="1" showErrorMessage="1" prompt="Введите место проведения и организаторов мероприятия" sqref="E18:E37"/>
    <dataValidation type="list" allowBlank="1" showInputMessage="1" showErrorMessage="1" prompt="Выберите из списка" sqref="C3:C14">
      <formula1>списки2!$C$6:$C$10</formula1>
    </dataValidation>
    <dataValidation allowBlank="1" showInputMessage="1" showErrorMessage="1" prompt="Введите ФИО студентов-соавторов" sqref="I3:I14 G82:G91"/>
    <dataValidation allowBlank="1" showInputMessage="1" showErrorMessage="1" prompt="Введите наименование выступления (публикации)" sqref="H3:H14"/>
    <dataValidation type="list" allowBlank="1" showInputMessage="1" showErrorMessage="1" prompt="Выберите из списка" sqref="D3:D14">
      <formula1>списки2!$C$12:$C$16</formula1>
    </dataValidation>
    <dataValidation type="date" allowBlank="1" showInputMessage="1" showErrorMessage="1" error="Введите дату проведения мероприятия в формате МЕСЯЦ ГОД (пример: Апрель 2013)" prompt="Введите дату проведения мероприятия в формате МЕСЯЦ ГОД (пример: сентябрь  2013)" sqref="G3:G14">
      <formula1>29221</formula1>
      <formula2>41760</formula2>
    </dataValidation>
    <dataValidation type="date" operator="greaterThan" allowBlank="1" showInputMessage="1" showErrorMessage="1" error="Введите дату проведения мероприятия в формате МЕСЯЦ ГОД (пример; Апрель 2013)" prompt="Введите дату проведения мероприятия в формате МЕСЯЦ ГОД (пример: сентябрь 2013)" sqref="G18:G37">
      <formula1>29221</formula1>
    </dataValidation>
    <dataValidation type="list" allowBlank="1" showInputMessage="1" showErrorMessage="1" prompt="Выберите из списка" sqref="D18:D37">
      <formula1>списки2!$C$18:$C$19</formula1>
    </dataValidation>
    <dataValidation allowBlank="1" showInputMessage="1" showErrorMessage="1" prompt="Введите наименование работы" sqref="H18:H37"/>
    <dataValidation allowBlank="1" showInputMessage="1" showErrorMessage="1" prompt="Введите организаторов мероприятия" sqref="F3:F14"/>
    <dataValidation type="list" allowBlank="1" showInputMessage="1" showErrorMessage="1" prompt="Выберите из списка" sqref="C18:C37">
      <formula1>списки2!$E$27:$E$31</formula1>
    </dataValidation>
    <dataValidation allowBlank="1" showInputMessage="1" showErrorMessage="1" prompt="Введите наименование мероприятия" sqref="B3:B14 B18:B37"/>
    <dataValidation type="list" allowBlank="1" showInputMessage="1" showErrorMessage="1" prompt="Выберите из списка" sqref="E3:E14">
      <formula1>списки2!$F$1:$F$5</formula1>
    </dataValidation>
    <dataValidation allowBlank="1" showInputMessage="1" showErrorMessage="1" prompt="Введите соисполнителей работы" sqref="I18:I37"/>
    <dataValidation type="list" allowBlank="1" showInputMessage="1" showErrorMessage="1" prompt="Выберите из списка" sqref="J18:J37">
      <formula1>списки2!$D$11:$D$13</formula1>
    </dataValidation>
    <dataValidation allowBlank="1" showInputMessage="1" showErrorMessage="1" prompt="Выберите наукометрическую базу из списка" sqref="K41:K50"/>
    <dataValidation allowBlank="1" showInputMessage="1" showErrorMessage="1" prompt="Введите ФИО студентов-соавторов публикации" sqref="J41:J50"/>
    <dataValidation allowBlank="1" showInputMessage="1" showErrorMessage="1" prompt="Введите страницы (например: 15-20)" sqref="I41:I50"/>
    <dataValidation allowBlank="1" showInputMessage="1" showErrorMessage="1" prompt="Введите номер тома (если есть)" sqref="H41:H50"/>
    <dataValidation type="list" allowBlank="1" showInputMessage="1" showErrorMessage="1" prompt="Выберите выпуск издания из списка (если есть)" sqref="G41:G50">
      <formula1>списки!$I$1:$I$6</formula1>
    </dataValidation>
    <dataValidation type="list" allowBlank="1" showInputMessage="1" showErrorMessage="1" prompt="Выберите номер издания из списка (если есть)" sqref="F41:F50">
      <formula1>списки!$I$1:$I$12</formula1>
    </dataValidation>
    <dataValidation type="list" allowBlank="1" showInputMessage="1" showErrorMessage="1" prompt="Выберите год издаия из списка" sqref="E41:E50">
      <formula1>списки!$G$1:$G$65</formula1>
    </dataValidation>
    <dataValidation type="list" allowBlank="1" showInputMessage="1" showErrorMessage="1" prompt="Введите название издания" sqref="C41:C50">
      <formula1>списки!$P$1:$P$2230</formula1>
    </dataValidation>
    <dataValidation allowBlank="1" showInputMessage="1" showErrorMessage="1" prompt="Введите название публикации" sqref="B41:B50"/>
    <dataValidation allowBlank="1" showInputMessage="1" showErrorMessage="1" prompt="Введите место издания" sqref="D41:D50"/>
    <dataValidation type="list" allowBlank="1" showInputMessage="1" showErrorMessage="1" prompt="Выберите тип РИД из списка" sqref="I82:J91">
      <formula1>списки!$E$42:$E$48</formula1>
    </dataValidation>
    <dataValidation type="list" allowBlank="1" showInputMessage="1" showErrorMessage="1" prompt="Выберите статус заявки из списка" sqref="L82:L91">
      <formula1>списки!$C$48:$C$49</formula1>
    </dataValidation>
    <dataValidation type="date" operator="greaterThan" allowBlank="1" showInputMessage="1" showErrorMessage="1" prompt="Введите предполагаемую дату окончания работ по гранту (дд/мм/гг)" sqref="F56:F65 F69:F78">
      <formula1>36526</formula1>
    </dataValidation>
    <dataValidation operator="greaterThan" allowBlank="1" showInputMessage="1" showErrorMessage="1" prompt="Введите ФИО студентов-соавторов" sqref="H56:H65 H69:H78"/>
    <dataValidation allowBlank="1" showInputMessage="1" showErrorMessage="1" prompt="Введите наименование конкурсной заявки" sqref="G56:G65 G69:G78"/>
    <dataValidation type="date" operator="greaterThan" allowBlank="1" showInputMessage="1" showErrorMessage="1" prompt="Введите предполагаемую дату начала работ по гранту (дд/мм/гг)" sqref="E56:E65 E69:E78">
      <formula1>36526</formula1>
    </dataValidation>
    <dataValidation type="whole" allowBlank="1" showInputMessage="1" showErrorMessage="1" prompt="Введите объем запрашиваемых средств по гранту (в тыс. руб.)" sqref="D56:D65 D69:D78">
      <formula1>1</formula1>
      <formula2>1000000</formula2>
    </dataValidation>
    <dataValidation allowBlank="1" showInputMessage="1" showErrorMessage="1" prompt="Введите наименование конкурса" sqref="C56:C65 C69:C78"/>
    <dataValidation type="list" allowBlank="1" showInputMessage="1" showErrorMessage="1" prompt="Выберите наименование финансирующей организациии из списка" sqref="B56:B65 B69:B78">
      <formula1>списки!$E$35:$E$39</formula1>
    </dataValidation>
    <dataValidation allowBlank="1" showInputMessage="1" showErrorMessage="1" prompt="Введите номер заявки" sqref="B82:B91"/>
    <dataValidation allowBlank="1" showInputMessage="1" showErrorMessage="1" prompt="Введите URL-ссылку на страницу заявки в ФИПС" sqref="C82:C91"/>
    <dataValidation allowBlank="1" showInputMessage="1" showErrorMessage="1" prompt="Введите наименование РИД" sqref="D82:F91"/>
    <dataValidation allowBlank="1" showInputMessage="1" showErrorMessage="1" prompt="Введите номер документа" sqref="K82:K91"/>
    <dataValidation type="date" operator="greaterThan" allowBlank="1" showInputMessage="1" showErrorMessage="1" prompt="Введите дату выдачи (дд.мм.гг)" sqref="M82:M91">
      <formula1>36526</formula1>
    </dataValidation>
    <dataValidation type="list" allowBlank="1" showInputMessage="1" showErrorMessage="1" prompt="Выберите цель использования из списка" sqref="N82:N91 O82:P86">
      <formula1>списки!$E$51:$E$55</formula1>
    </dataValidation>
    <dataValidation allowBlank="1" showInputMessage="1" showErrorMessage="1" prompt="Введите название предприятия (если заключен дицензионный договор)" sqref="Q82:Q91 R82:S86"/>
    <dataValidation type="whole" allowBlank="1" showInputMessage="1" showErrorMessage="1" prompt="Введите предполагаемый экономический эффект" sqref="T82:T91 U82:U86">
      <formula1>1</formula1>
      <formula2>100000</formula2>
    </dataValidation>
    <dataValidation type="date" operator="greaterThan" allowBlank="1" showInputMessage="1" showErrorMessage="1" sqref="H82:H91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Инструкция</vt:lpstr>
      <vt:lpstr>списки</vt:lpstr>
      <vt:lpstr>Личная карточка</vt:lpstr>
      <vt:lpstr>НИД</vt:lpstr>
      <vt:lpstr>списки2</vt:lpstr>
      <vt:lpstr>Научные мероприятия</vt:lpstr>
      <vt:lpstr>Публикации</vt:lpstr>
      <vt:lpstr>Инновации</vt:lpstr>
      <vt:lpstr>НИРС</vt:lpstr>
      <vt:lpstr>Рейтинг</vt:lpstr>
      <vt:lpstr>Лист1</vt:lpstr>
      <vt:lpstr>без_звания</vt:lpstr>
      <vt:lpstr>Дальнее_зарубежье</vt:lpstr>
      <vt:lpstr>Диплом_I_степени</vt:lpstr>
      <vt:lpstr>Для_защиты_диссертации</vt:lpstr>
      <vt:lpstr>Международный</vt:lpstr>
      <vt:lpstr>Минобрнауки_РФ</vt:lpstr>
      <vt:lpstr>Научно_технический_совет</vt:lpstr>
      <vt:lpstr>Патент_на_изобретение</vt:lpstr>
      <vt:lpstr>Председатель_совета</vt:lpstr>
      <vt:lpstr>РАН</vt:lpstr>
      <vt:lpstr>Учебное_пособие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ОИ</dc:creator>
  <cp:lastModifiedBy>user_0</cp:lastModifiedBy>
  <cp:lastPrinted>2014-05-22T12:31:09Z</cp:lastPrinted>
  <dcterms:created xsi:type="dcterms:W3CDTF">2014-05-16T06:51:04Z</dcterms:created>
  <dcterms:modified xsi:type="dcterms:W3CDTF">2015-12-10T13:42:31Z</dcterms:modified>
</cp:coreProperties>
</file>